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1" activeTab="0"/>
  </bookViews>
  <sheets>
    <sheet name="4-6固定资产汇总" sheetId="1" r:id="rId1"/>
    <sheet name="板山住宅" sheetId="2" r:id="rId2"/>
    <sheet name="附属设施" sheetId="3" r:id="rId3"/>
    <sheet name="土地" sheetId="4" r:id="rId4"/>
    <sheet name="万福桥住宅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3">#REF!</definedName>
    <definedName name="a">#REF!</definedName>
    <definedName name="aa">#REF!</definedName>
    <definedName name="bb">'[3]说明'!$C$31</definedName>
    <definedName name="BS">#REF!</definedName>
    <definedName name="BSCS">#REF!</definedName>
    <definedName name="BSCSP2">#REF!</definedName>
    <definedName name="BSP2">#REF!</definedName>
    <definedName name="cost">#REF!</definedName>
    <definedName name="DCF打印">#REF!</definedName>
    <definedName name="dd">'[3]收入'!$C$39</definedName>
    <definedName name="eve">'[6]XL4Poppy'!$C$39</definedName>
    <definedName name="ff">'[3]收入'!$A$26</definedName>
    <definedName name="h1">'[3]收入'!$A$26</definedName>
    <definedName name="hh">'[3]收入'!$A$15</definedName>
    <definedName name="hjp">'[3]收入'!$A$15</definedName>
    <definedName name="hxy">'[7]XL4Poppy'!$C$39</definedName>
    <definedName name="IS">#REF!</definedName>
    <definedName name="ISCS">#REF!</definedName>
    <definedName name="ISCSP">#REF!</definedName>
    <definedName name="ISP">#REF!</definedName>
    <definedName name="lll">'[8]XL4Poppy'!$C$39</definedName>
    <definedName name="PRCGAAP">#REF!</definedName>
    <definedName name="PRCGAAP2">#REF!</definedName>
    <definedName name="_xlnm.Print_Area" localSheetId="0">'4-6固定资产汇总'!$A$1:$D$12</definedName>
    <definedName name="_xlnm.Print_Area" hidden="1">'4-6固定资产汇总'!$A$1:$D$12</definedName>
    <definedName name="Print_Area_MI" localSheetId="3">#REF!</definedName>
    <definedName name="Print_Area_MI">#REF!</definedName>
    <definedName name="_xlnm.Print_Titles" localSheetId="2">'附属设施'!$1:$4</definedName>
    <definedName name="_xlnm.Print_Titles" localSheetId="3">'土地'!$1:$5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s">'[3]收入'!$A$15</definedName>
    <definedName name="UFPrn20010103130336">#REF!</definedName>
    <definedName name="Wedge">#REF!</definedName>
    <definedName name="Work_Program_By_Area_List" localSheetId="3">#REF!</definedName>
    <definedName name="Work_Program_By_Area_List">#REF!</definedName>
    <definedName name="汇率" localSheetId="3">#REF!</definedName>
    <definedName name="汇率">#REF!</definedName>
    <definedName name="전" localSheetId="3">#REF!</definedName>
    <definedName name="전">#REF!</definedName>
    <definedName name="주택사업본부" localSheetId="3">#REF!</definedName>
    <definedName name="주택사업본부">#REF!</definedName>
    <definedName name="철구사업본부" localSheetId="3">#REF!</definedName>
    <definedName name="철구사업본부">#REF!</definedName>
    <definedName name="年初短期投资" localSheetId="3">#REF!</definedName>
    <definedName name="年初短期投资">#REF!</definedName>
    <definedName name="年初货币资金" localSheetId="3">#REF!</definedName>
    <definedName name="年初货币资金">#REF!</definedName>
    <definedName name="年初应收票据" localSheetId="3">#REF!</definedName>
    <definedName name="年初应收票据">#REF!</definedName>
    <definedName name="设备">#REF!</definedName>
    <definedName name="生产列1" localSheetId="3">#REF!</definedName>
    <definedName name="生产列1">#REF!</definedName>
    <definedName name="生产列11" localSheetId="3">#REF!</definedName>
    <definedName name="生产列11">#REF!</definedName>
    <definedName name="生产列15" localSheetId="3">#REF!</definedName>
    <definedName name="生产列15">#REF!</definedName>
    <definedName name="生产列16" localSheetId="3">#REF!</definedName>
    <definedName name="生产列16">#REF!</definedName>
    <definedName name="生产列17" localSheetId="3">#REF!</definedName>
    <definedName name="生产列17">#REF!</definedName>
    <definedName name="生产列19" localSheetId="3">#REF!</definedName>
    <definedName name="生产列19">#REF!</definedName>
    <definedName name="生产列2" localSheetId="3">#REF!</definedName>
    <definedName name="生产列2">#REF!</definedName>
    <definedName name="生产列20" localSheetId="3">#REF!</definedName>
    <definedName name="生产列20">#REF!</definedName>
    <definedName name="生产列3" localSheetId="3">#REF!</definedName>
    <definedName name="生产列3">#REF!</definedName>
    <definedName name="生产列4" localSheetId="3">#REF!</definedName>
    <definedName name="生产列4">#REF!</definedName>
    <definedName name="生产列5" localSheetId="3">#REF!</definedName>
    <definedName name="生产列5">#REF!</definedName>
    <definedName name="生产列6" localSheetId="3">#REF!</definedName>
    <definedName name="生产列6">#REF!</definedName>
    <definedName name="生产列7" localSheetId="3">#REF!</definedName>
    <definedName name="生产列7">#REF!</definedName>
    <definedName name="生产列8" localSheetId="3">#REF!</definedName>
    <definedName name="生产列8">#REF!</definedName>
    <definedName name="生产列9" localSheetId="3">#REF!</definedName>
    <definedName name="生产列9">#REF!</definedName>
    <definedName name="生产期" localSheetId="3">#REF!</definedName>
    <definedName name="生产期">#REF!</definedName>
    <definedName name="生产期1" localSheetId="3">#REF!</definedName>
    <definedName name="生产期1">#REF!</definedName>
    <definedName name="生产期11" localSheetId="3">#REF!</definedName>
    <definedName name="生产期11">#REF!</definedName>
    <definedName name="生产期15" localSheetId="3">#REF!</definedName>
    <definedName name="生产期15">#REF!</definedName>
    <definedName name="生产期16" localSheetId="3">#REF!</definedName>
    <definedName name="生产期16">#REF!</definedName>
    <definedName name="生产期17" localSheetId="3">#REF!</definedName>
    <definedName name="生产期17">#REF!</definedName>
    <definedName name="生产期19" localSheetId="3">#REF!</definedName>
    <definedName name="生产期19">#REF!</definedName>
    <definedName name="生产期2" localSheetId="3">#REF!</definedName>
    <definedName name="生产期2">#REF!</definedName>
    <definedName name="生产期20" localSheetId="3">#REF!</definedName>
    <definedName name="生产期20">#REF!</definedName>
    <definedName name="生产期3" localSheetId="3">#REF!</definedName>
    <definedName name="生产期3">#REF!</definedName>
    <definedName name="生产期4" localSheetId="3">#REF!</definedName>
    <definedName name="生产期4">#REF!</definedName>
    <definedName name="生产期5" localSheetId="3">#REF!</definedName>
    <definedName name="生产期5">#REF!</definedName>
    <definedName name="生产期6" localSheetId="3">#REF!</definedName>
    <definedName name="生产期6">#REF!</definedName>
    <definedName name="生产期7" localSheetId="3">#REF!</definedName>
    <definedName name="生产期7">#REF!</definedName>
    <definedName name="生产期8" localSheetId="3">#REF!</definedName>
    <definedName name="生产期8">#REF!</definedName>
    <definedName name="生产期9" localSheetId="3">#REF!</definedName>
    <definedName name="生产期9">#REF!</definedName>
    <definedName name="_xlnm._FilterDatabase" localSheetId="2" hidden="1">'附属设施'!$A$4:$O$37</definedName>
  </definedNames>
  <calcPr fullCalcOnLoad="1"/>
</workbook>
</file>

<file path=xl/comments4.xml><?xml version="1.0" encoding="utf-8"?>
<comments xmlns="http://schemas.openxmlformats.org/spreadsheetml/2006/main">
  <authors>
    <author>chenjie</author>
  </authors>
  <commentList>
    <comment ref="E6" authorId="0">
      <text>
        <r>
          <rPr>
            <sz val="9"/>
            <rFont val="宋体"/>
            <family val="0"/>
          </rPr>
          <t>chenjie:
所填内容应与土地证记录相符</t>
        </r>
      </text>
    </comment>
    <comment ref="F6" authorId="0">
      <text>
        <r>
          <rPr>
            <sz val="9"/>
            <rFont val="宋体"/>
            <family val="0"/>
          </rPr>
          <t>chenjie:
所填内容应与土地证记录相符</t>
        </r>
      </text>
    </comment>
    <comment ref="H6" authorId="0">
      <text>
        <r>
          <rPr>
            <sz val="9"/>
            <rFont val="宋体"/>
            <family val="0"/>
          </rPr>
          <t>chenjie:
所填内容应与土地证记录相符</t>
        </r>
      </text>
    </comment>
  </commentList>
</comments>
</file>

<file path=xl/sharedStrings.xml><?xml version="1.0" encoding="utf-8"?>
<sst xmlns="http://schemas.openxmlformats.org/spreadsheetml/2006/main" count="209" uniqueCount="143">
  <si>
    <t>评估汇总表</t>
  </si>
  <si>
    <t>评估基准日：2021年12月1日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</si>
  <si>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4-6</t>
    </r>
  </si>
  <si>
    <t>被评估单位：彭代汉</t>
  </si>
  <si>
    <t>金额单位：人民币元</t>
  </si>
  <si>
    <t>编号</t>
  </si>
  <si>
    <t>科目名称</t>
  </si>
  <si>
    <t>评估价值</t>
  </si>
  <si>
    <t>备注</t>
  </si>
  <si>
    <t>遵义市红花岗区板山村皇翻顶住宅</t>
  </si>
  <si>
    <t>房地合一价值</t>
  </si>
  <si>
    <t>遵义市红花岗区板山村皇翻顶附属设施</t>
  </si>
  <si>
    <t>遵义市红花岗区板山村皇翻顶土地使用权</t>
  </si>
  <si>
    <t>除住宅占地外的土地</t>
  </si>
  <si>
    <t>遵义市红花岗区板山村皇翻顶房屋及土地小计</t>
  </si>
  <si>
    <t>遵义市红花岗区外环路万达商住楼A栋1-6-1号</t>
  </si>
  <si>
    <t>总计</t>
  </si>
  <si>
    <t>评估单位：贵州开元房地产评估有限公司</t>
  </si>
  <si>
    <t>评估人员：吴克文        秦祖国</t>
  </si>
  <si>
    <t>房地产估价明细表</t>
  </si>
  <si>
    <t>金额单位：元</t>
  </si>
  <si>
    <t>序号</t>
  </si>
  <si>
    <t>名称</t>
  </si>
  <si>
    <t>建成年限</t>
  </si>
  <si>
    <t>设计用途</t>
  </si>
  <si>
    <t>建筑结构</t>
  </si>
  <si>
    <t>建筑总层数</t>
  </si>
  <si>
    <t>所在层数</t>
  </si>
  <si>
    <r>
      <t>建筑面积（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</si>
  <si>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评估单价（元/㎡）</t>
  </si>
  <si>
    <t>评估值</t>
  </si>
  <si>
    <t>产权证号</t>
  </si>
  <si>
    <t>占地面积</t>
  </si>
  <si>
    <t>遵义市红花岗区板山村（现新蒲新区礼仪街道板山社区）皇翻顶1号楼</t>
  </si>
  <si>
    <t>住宅</t>
  </si>
  <si>
    <t>混合</t>
  </si>
  <si>
    <t>1-3</t>
  </si>
  <si>
    <t>遵房权证监证字第0081409号</t>
  </si>
  <si>
    <t>遵义市红花岗区板山村（现新蒲新区礼仪街道板山社区）皇翻顶2号楼</t>
  </si>
  <si>
    <t>1-2</t>
  </si>
  <si>
    <t>遵房权证监证字第0081408号</t>
  </si>
  <si>
    <t>遵义市红花岗区板山村（现新蒲新区礼仪街道板山社区）皇翻顶3号楼</t>
  </si>
  <si>
    <t>遵房权证监证字第0081404号</t>
  </si>
  <si>
    <t>遵义市红花岗区板山村（现新蒲新区礼仪街道板山社区）皇翻顶4号楼</t>
  </si>
  <si>
    <t>遵房权证监证字第0081407号</t>
  </si>
  <si>
    <t>遵义市红花岗区板山村（现新蒲新区礼仪街道板山社区）皇翻顶5号楼</t>
  </si>
  <si>
    <t>1</t>
  </si>
  <si>
    <t>遵房权证监证字第0081405号</t>
  </si>
  <si>
    <t>合计</t>
  </si>
  <si>
    <t>评估机构：贵州开元房地产评估有限公司</t>
  </si>
  <si>
    <t>估价人员：吴克文    秦祖国</t>
  </si>
  <si>
    <t>固定资产--附属设施评估明细表</t>
  </si>
  <si>
    <t>设备名称</t>
  </si>
  <si>
    <t>规格型号</t>
  </si>
  <si>
    <t>购置日期</t>
  </si>
  <si>
    <t>计量单位</t>
  </si>
  <si>
    <t>数量</t>
  </si>
  <si>
    <t>原始入账价值</t>
  </si>
  <si>
    <t>重置价值</t>
  </si>
  <si>
    <t>成新率</t>
  </si>
  <si>
    <t>单价</t>
  </si>
  <si>
    <t>养殖场围墙</t>
  </si>
  <si>
    <t>砖砌体588米、高2.3m，12墙，外侧抹灰</t>
  </si>
  <si>
    <t>m3</t>
  </si>
  <si>
    <t>片石砌体77米，高2.0m，厚0.3m</t>
  </si>
  <si>
    <t>农家乐养殖场梯步及台阶</t>
  </si>
  <si>
    <t>砖砌踏步，长1.2m，高0.13m，宽0.3m，砂浆找平清光</t>
  </si>
  <si>
    <t>㎡</t>
  </si>
  <si>
    <t>高位水池</t>
  </si>
  <si>
    <t>钢筋混凝土</t>
  </si>
  <si>
    <t>高位水池值班房</t>
  </si>
  <si>
    <t>砖混、斜屋顶，内墙刮瓷，外墙贴瓷砖，层高3.0m</t>
  </si>
  <si>
    <t>高位水池上休闲房</t>
  </si>
  <si>
    <t>混凝土框架结构，四周不锈钢条围护，彩瓦屋面，层高3.0m</t>
  </si>
  <si>
    <t>上山公路</t>
  </si>
  <si>
    <t>混凝土，宽3.0m</t>
  </si>
  <si>
    <t>停车场硬化</t>
  </si>
  <si>
    <t>混凝土</t>
  </si>
  <si>
    <t>挡土墙</t>
  </si>
  <si>
    <t>浆砌石</t>
  </si>
  <si>
    <t>m³</t>
  </si>
  <si>
    <t>花池</t>
  </si>
  <si>
    <t>砖砌体，外侧瓷砖贴面，高0.4m，厚0.12m</t>
  </si>
  <si>
    <t>m</t>
  </si>
  <si>
    <t>大门</t>
  </si>
  <si>
    <t>铁质，钢管立柱，宽4m，高2m</t>
  </si>
  <si>
    <t>樘</t>
  </si>
  <si>
    <t>栏杆</t>
  </si>
  <si>
    <t>不锈钢</t>
  </si>
  <si>
    <t>砖砌体</t>
  </si>
  <si>
    <t>大型雪松</t>
  </si>
  <si>
    <t>胸径42cm</t>
  </si>
  <si>
    <t>棵</t>
  </si>
  <si>
    <t>胸径48cm</t>
  </si>
  <si>
    <t>梨树</t>
  </si>
  <si>
    <t>胸径22cm</t>
  </si>
  <si>
    <t>橙子树</t>
  </si>
  <si>
    <t>胸径32cm</t>
  </si>
  <si>
    <t>白玉兰树</t>
  </si>
  <si>
    <t>胸径17.5cm,32cm，双叉</t>
  </si>
  <si>
    <t>胸径23cm,38cm，双叉</t>
  </si>
  <si>
    <t>胸径28cm</t>
  </si>
  <si>
    <t>桂花树</t>
  </si>
  <si>
    <t>胸径11cm</t>
  </si>
  <si>
    <t>胸径10cm</t>
  </si>
  <si>
    <t>泡桐树</t>
  </si>
  <si>
    <t>胸径62cm</t>
  </si>
  <si>
    <t>樱花树</t>
  </si>
  <si>
    <t>水泵</t>
  </si>
  <si>
    <t>扬程120m</t>
  </si>
  <si>
    <t>台</t>
  </si>
  <si>
    <t>抽水泵房</t>
  </si>
  <si>
    <t>砖混结构</t>
  </si>
  <si>
    <t>蛇窝</t>
  </si>
  <si>
    <t>混凝土结构</t>
  </si>
  <si>
    <t>个</t>
  </si>
  <si>
    <t>彩钢棚</t>
  </si>
  <si>
    <t>原建房屋屋顶，无围护</t>
  </si>
  <si>
    <t>动力电</t>
  </si>
  <si>
    <t>2千瓦</t>
  </si>
  <si>
    <t>户</t>
  </si>
  <si>
    <t>无形资产—土地使用权评估明细表</t>
  </si>
  <si>
    <t>土地权证编号</t>
  </si>
  <si>
    <t>宗地名称</t>
  </si>
  <si>
    <t>土地位置</t>
  </si>
  <si>
    <t>终止日期</t>
  </si>
  <si>
    <t>用地性质</t>
  </si>
  <si>
    <t>证载用途</t>
  </si>
  <si>
    <t>剩余使用年限</t>
  </si>
  <si>
    <t>开发程度</t>
  </si>
  <si>
    <r>
      <t>面积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</si>
  <si>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评估单价</t>
  </si>
  <si>
    <t>折合每亩单价</t>
  </si>
  <si>
    <t>红花岗区国用（2004）字第33号</t>
  </si>
  <si>
    <t>遵义市红花岗区长征镇板山村（现新蒲新区礼仪街道板山社区）皇翻顶</t>
  </si>
  <si>
    <r>
      <t>2048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</si>
  <si>
    <t>出让</t>
  </si>
  <si>
    <t>工业</t>
  </si>
  <si>
    <t>三通未平</t>
  </si>
  <si>
    <t>扣除住宅房建筑占地面积约660平方米</t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</si>
  <si>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</si>
  <si>
    <t>住宅第6层</t>
  </si>
  <si>
    <t>第201405918号《房屋所有权证》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</si>
</sst>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??_);_(@_)"/>
    <numFmt numFmtId="178" formatCode="_-* #,##0.00_-;\-* #,##0.00_-;_-* &quot;-&quot;??_-;_-@_-"/>
    <numFmt numFmtId="179" formatCode="0.000%"/>
    <numFmt numFmtId="180" formatCode="0.0%"/>
    <numFmt numFmtId="181" formatCode="&quot;\&quot;#,##0;[Red]&quot;\&quot;&quot;\&quot;&quot;\&quot;&quot;\&quot;&quot;\&quot;&quot;\&quot;&quot;\&quot;\-#,##0"/>
    <numFmt numFmtId="182" formatCode="&quot;$&quot;#,##0;\-&quot;$&quot;#,##0"/>
    <numFmt numFmtId="183" formatCode="#,##0.00&quot;￥&quot;;\-#,##0.00&quot;￥&quot;"/>
    <numFmt numFmtId="184" formatCode="#,##0.0"/>
    <numFmt numFmtId="185" formatCode="_(* #,##0.00_);_(* \(#,##0.00\);_(* &quot;-&quot;??_);_(@_)"/>
    <numFmt numFmtId="186" formatCode="#,##0\ &quot; &quot;;\(#,##0\)\ ;&quot;—&quot;&quot; &quot;&quot; &quot;&quot; &quot;&quot; &quot;"/>
    <numFmt numFmtId="187" formatCode="_([$€-2]* #,##0.00_);_([$€-2]* \(#,##0.00\);_([$€-2]* &quot;-&quot;??_)"/>
    <numFmt numFmtId="188" formatCode="_-* #,##0&quot;￥&quot;_-;\-* #,##0&quot;￥&quot;_-;_-* &quot;-&quot;&quot;￥&quot;_-;_-@_-"/>
    <numFmt numFmtId="189" formatCode="_-* #,##0.00&quot;￥&quot;_-;\-* #,##0.00&quot;￥&quot;_-;_-* &quot;-&quot;??&quot;￥&quot;_-;_-@_-"/>
    <numFmt numFmtId="190" formatCode="_-#,###.00,_-;\(#,###.00,\);_-\ \ &quot;-&quot;_-;_-@_-"/>
    <numFmt numFmtId="191" formatCode="_-#,##0_-;\(#,##0\);_-\ \ &quot;-&quot;_-;_-@_-"/>
    <numFmt numFmtId="192" formatCode="_-#,##0.00_-;\(#,##0.00\);_-\ \ &quot;-&quot;_-;_-@_-"/>
    <numFmt numFmtId="193" formatCode="mmm/dd/yyyy;_-\ &quot;N/A&quot;_-;_-\ &quot;-&quot;_-"/>
    <numFmt numFmtId="194" formatCode="mmm/yyyy;_-\ &quot;N/A&quot;_-;_-\ &quot;-&quot;_-"/>
    <numFmt numFmtId="195" formatCode="_-#,###,_-;\(#,###,\);_-\ \ &quot;-&quot;_-;_-@_-"/>
    <numFmt numFmtId="196" formatCode="_-#,##0%_-;\(#,##0%\);_-\ &quot;-&quot;_-"/>
    <numFmt numFmtId="197" formatCode="_-#0&quot;.&quot;0,_-;\(#0&quot;.&quot;0,\);_-\ \ &quot;-&quot;_-;_-@_-"/>
    <numFmt numFmtId="198" formatCode="_-#0&quot;.&quot;0000_-;\(#0&quot;.&quot;0000\);_-\ \ &quot;-&quot;_-;_-@_-"/>
    <numFmt numFmtId="199" formatCode="_-* #,##0_-;\-* #,##0_-;_-* &quot;-&quot;??_-;_-@_-"/>
    <numFmt numFmtId="200" formatCode="_(&quot;$&quot;* #,##0.0_);_(&quot;$&quot;* \(#,##0.0\);_(&quot;$&quot;* &quot;-&quot;??_);_(@_)"/>
    <numFmt numFmtId="201" formatCode="mmm\ dd\,\ yy"/>
    <numFmt numFmtId="202" formatCode="mm/dd/yy_)"/>
    <numFmt numFmtId="203" formatCode="_(* #,##0_);_(* \(#,##0\);_(* &quot;-&quot;_);_(@_)"/>
    <numFmt numFmtId="204" formatCode="0_ "/>
    <numFmt numFmtId="205" formatCode="0.00_);[Red]\(0.00\)"/>
    <numFmt numFmtId="206" formatCode="yyyy&quot;年&quot;m&quot;月&quot;;@"/>
    <numFmt numFmtId="207" formatCode="#,##0.00_ "/>
  </numFmts>
  <fonts count="66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1"/>
      <name val="Times New Roman"/>
      <family val="1"/>
    </font>
    <font>
      <b/>
      <sz val="16"/>
      <name val="宋体"/>
      <family val="0"/>
    </font>
    <font>
      <sz val="10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 Narrow"/>
      <family val="2"/>
    </font>
    <font>
      <sz val="12"/>
      <name val="Times New Roman"/>
      <family val="1"/>
    </font>
    <font>
      <sz val="10"/>
      <color indexed="62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???"/>
      <family val="2"/>
    </font>
    <font>
      <i/>
      <sz val="10"/>
      <color indexed="23"/>
      <name val="宋体"/>
      <family val="0"/>
    </font>
    <font>
      <sz val="8"/>
      <name val="Arial"/>
      <family val="2"/>
    </font>
    <font>
      <sz val="10"/>
      <color indexed="9"/>
      <name val="宋体"/>
      <family val="0"/>
    </font>
    <font>
      <b/>
      <sz val="10"/>
      <color indexed="52"/>
      <name val="宋体"/>
      <family val="0"/>
    </font>
    <font>
      <i/>
      <sz val="12"/>
      <name val="Times New Roman"/>
      <family val="1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sz val="10"/>
      <color indexed="5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10"/>
      <color indexed="16"/>
      <name val="MS Serif"/>
      <family val="1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63"/>
      <name val="宋体"/>
      <family val="0"/>
    </font>
    <font>
      <sz val="10"/>
      <color indexed="10"/>
      <name val="宋体"/>
      <family val="0"/>
    </font>
    <font>
      <sz val="7"/>
      <name val="Small Fonts"/>
      <family val="2"/>
    </font>
    <font>
      <b/>
      <sz val="10"/>
      <color indexed="8"/>
      <name val="宋体"/>
      <family val="0"/>
    </font>
    <font>
      <b/>
      <sz val="12"/>
      <name val="Arial"/>
      <family val="2"/>
    </font>
    <font>
      <b/>
      <sz val="10"/>
      <color indexed="9"/>
      <name val="宋体"/>
      <family val="0"/>
    </font>
    <font>
      <sz val="10"/>
      <name val="Courier"/>
      <family val="3"/>
    </font>
    <font>
      <sz val="10"/>
      <color indexed="60"/>
      <name val="宋体"/>
      <family val="0"/>
    </font>
    <font>
      <b/>
      <sz val="13"/>
      <name val="Times New Roman"/>
      <family val="1"/>
    </font>
    <font>
      <sz val="10"/>
      <color indexed="17"/>
      <name val="宋体"/>
      <family val="0"/>
    </font>
    <font>
      <b/>
      <sz val="11"/>
      <name val="Helv"/>
      <family val="2"/>
    </font>
    <font>
      <u val="singleAccounting"/>
      <vertAlign val="subscript"/>
      <sz val="10"/>
      <name val="Times New Roman"/>
      <family val="1"/>
    </font>
    <font>
      <sz val="11"/>
      <color indexed="17"/>
      <name val="宋体"/>
      <family val="0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sz val="10"/>
      <name val="MS Serif"/>
      <family val="1"/>
    </font>
    <font>
      <b/>
      <sz val="12"/>
      <name val="Helv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바탕체"/>
      <family val="0"/>
    </font>
    <font>
      <sz val="12"/>
      <name val="SimSun"/>
      <family val="0"/>
    </font>
    <font>
      <vertAlign val="superscript"/>
      <sz val="10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30" fillId="0" borderId="0" applyNumberFormat="0" applyAlignment="0">
      <protection/>
    </xf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6" fillId="0" borderId="0">
      <alignment/>
      <protection/>
    </xf>
    <xf numFmtId="0" fontId="15" fillId="0" borderId="4" applyNumberFormat="0" applyFill="0" applyAlignment="0" applyProtection="0"/>
    <xf numFmtId="0" fontId="16" fillId="0" borderId="0">
      <alignment/>
      <protection locked="0"/>
    </xf>
    <xf numFmtId="0" fontId="21" fillId="7" borderId="0" applyNumberFormat="0" applyBorder="0" applyAlignment="0" applyProtection="0"/>
    <xf numFmtId="0" fontId="32" fillId="0" borderId="5" applyNumberFormat="0" applyFill="0" applyAlignment="0" applyProtection="0"/>
    <xf numFmtId="0" fontId="18" fillId="0" borderId="0">
      <alignment/>
      <protection/>
    </xf>
    <xf numFmtId="0" fontId="21" fillId="8" borderId="0" applyNumberFormat="0" applyBorder="0" applyAlignment="0" applyProtection="0"/>
    <xf numFmtId="0" fontId="35" fillId="9" borderId="6" applyNumberFormat="0" applyAlignment="0" applyProtection="0"/>
    <xf numFmtId="177" fontId="0" fillId="0" borderId="0" applyFont="0" applyFill="0" applyBorder="0" applyAlignment="0" applyProtection="0"/>
    <xf numFmtId="49" fontId="4" fillId="0" borderId="0" applyProtection="0">
      <alignment horizontal="left"/>
    </xf>
    <xf numFmtId="0" fontId="16" fillId="0" borderId="0">
      <alignment/>
      <protection locked="0"/>
    </xf>
    <xf numFmtId="0" fontId="22" fillId="9" borderId="1" applyNumberFormat="0" applyAlignment="0" applyProtection="0"/>
    <xf numFmtId="0" fontId="40" fillId="10" borderId="7" applyNumberFormat="0" applyAlignment="0" applyProtection="0"/>
    <xf numFmtId="0" fontId="21" fillId="11" borderId="0" applyNumberFormat="0" applyBorder="0" applyAlignment="0" applyProtection="0"/>
    <xf numFmtId="0" fontId="16" fillId="0" borderId="0">
      <alignment/>
      <protection locked="0"/>
    </xf>
    <xf numFmtId="0" fontId="10" fillId="3" borderId="0" applyNumberFormat="0" applyBorder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  <xf numFmtId="0" fontId="44" fillId="12" borderId="0" applyNumberFormat="0" applyBorder="0" applyAlignment="0" applyProtection="0"/>
    <xf numFmtId="0" fontId="42" fillId="4" borderId="0" applyNumberFormat="0" applyBorder="0" applyAlignment="0" applyProtection="0"/>
    <xf numFmtId="0" fontId="10" fillId="13" borderId="0" applyNumberFormat="0" applyBorder="0" applyAlignment="0" applyProtection="0"/>
    <xf numFmtId="0" fontId="2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10" fillId="9" borderId="0" applyNumberFormat="0" applyBorder="0" applyAlignment="0" applyProtection="0"/>
    <xf numFmtId="17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7" borderId="0" applyNumberFormat="0" applyBorder="0" applyAlignment="0" applyProtection="0"/>
    <xf numFmtId="0" fontId="10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2" fillId="0" borderId="0">
      <alignment/>
      <protection/>
    </xf>
    <xf numFmtId="0" fontId="10" fillId="3" borderId="0" applyNumberFormat="0" applyBorder="0" applyAlignment="0" applyProtection="0"/>
    <xf numFmtId="185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90" fontId="4" fillId="0" borderId="0" applyFill="0" applyBorder="0" applyProtection="0">
      <alignment horizontal="right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18" borderId="1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/>
    </xf>
    <xf numFmtId="191" fontId="4" fillId="0" borderId="0" applyFill="0" applyBorder="0" applyProtection="0">
      <alignment horizontal="right"/>
    </xf>
    <xf numFmtId="192" fontId="4" fillId="0" borderId="0" applyFill="0" applyBorder="0" applyProtection="0">
      <alignment horizontal="right"/>
    </xf>
    <xf numFmtId="193" fontId="46" fillId="0" borderId="0" applyFill="0" applyBorder="0" applyProtection="0">
      <alignment horizontal="center"/>
    </xf>
    <xf numFmtId="0" fontId="47" fillId="12" borderId="0" applyNumberFormat="0" applyBorder="0" applyAlignment="0" applyProtection="0"/>
    <xf numFmtId="194" fontId="46" fillId="0" borderId="0" applyFill="0" applyBorder="0" applyProtection="0">
      <alignment horizontal="center"/>
    </xf>
    <xf numFmtId="195" fontId="4" fillId="0" borderId="0" applyFill="0" applyBorder="0" applyProtection="0">
      <alignment horizontal="right"/>
    </xf>
    <xf numFmtId="14" fontId="14" fillId="0" borderId="0">
      <alignment horizontal="center" wrapText="1"/>
      <protection locked="0"/>
    </xf>
    <xf numFmtId="0" fontId="48" fillId="0" borderId="0">
      <alignment/>
      <protection/>
    </xf>
    <xf numFmtId="196" fontId="49" fillId="0" borderId="0" applyFill="0" applyBorder="0" applyProtection="0">
      <alignment horizontal="right"/>
    </xf>
    <xf numFmtId="197" fontId="4" fillId="0" borderId="0" applyFill="0" applyBorder="0" applyProtection="0">
      <alignment horizontal="right"/>
    </xf>
    <xf numFmtId="198" fontId="4" fillId="0" borderId="0" applyFill="0" applyBorder="0" applyProtection="0">
      <alignment horizontal="right"/>
    </xf>
    <xf numFmtId="199" fontId="12" fillId="0" borderId="0" applyFill="0" applyBorder="0" applyAlignment="0">
      <protection/>
    </xf>
    <xf numFmtId="0" fontId="50" fillId="0" borderId="0">
      <alignment/>
      <protection/>
    </xf>
    <xf numFmtId="181" fontId="16" fillId="0" borderId="0">
      <alignment/>
      <protection/>
    </xf>
    <xf numFmtId="0" fontId="5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23" fillId="0" borderId="0" applyFill="0" applyBorder="0">
      <alignment horizontal="right"/>
      <protection/>
    </xf>
    <xf numFmtId="0" fontId="12" fillId="0" borderId="0" applyFill="0" applyBorder="0">
      <alignment horizontal="right"/>
      <protection/>
    </xf>
    <xf numFmtId="178" fontId="0" fillId="0" borderId="0" applyFont="0" applyFill="0" applyBorder="0" applyAlignment="0" applyProtection="0"/>
    <xf numFmtId="0" fontId="45" fillId="0" borderId="11">
      <alignment/>
      <protection/>
    </xf>
    <xf numFmtId="0" fontId="26" fillId="0" borderId="12">
      <alignment horizontal="center"/>
      <protection/>
    </xf>
    <xf numFmtId="0" fontId="20" fillId="8" borderId="0" applyNumberFormat="0" applyBorder="0" applyAlignment="0" applyProtection="0"/>
    <xf numFmtId="181" fontId="16" fillId="0" borderId="0">
      <alignment/>
      <protection/>
    </xf>
    <xf numFmtId="181" fontId="16" fillId="0" borderId="0">
      <alignment/>
      <protection/>
    </xf>
    <xf numFmtId="179" fontId="0" fillId="0" borderId="0" applyFont="0" applyFill="0" applyBorder="0" applyAlignment="0" applyProtection="0"/>
    <xf numFmtId="181" fontId="16" fillId="0" borderId="0">
      <alignment/>
      <protection/>
    </xf>
    <xf numFmtId="181" fontId="16" fillId="0" borderId="0">
      <alignment/>
      <protection/>
    </xf>
    <xf numFmtId="181" fontId="16" fillId="0" borderId="0">
      <alignment/>
      <protection/>
    </xf>
    <xf numFmtId="181" fontId="16" fillId="0" borderId="0">
      <alignment/>
      <protection/>
    </xf>
    <xf numFmtId="181" fontId="16" fillId="0" borderId="0">
      <alignment/>
      <protection/>
    </xf>
    <xf numFmtId="176" fontId="0" fillId="0" borderId="0" applyFont="0" applyFill="0" applyBorder="0" applyAlignment="0" applyProtection="0"/>
    <xf numFmtId="184" fontId="4" fillId="0" borderId="0">
      <alignment/>
      <protection/>
    </xf>
    <xf numFmtId="0" fontId="52" fillId="0" borderId="0" applyNumberFormat="0" applyAlignment="0">
      <protection/>
    </xf>
    <xf numFmtId="0" fontId="41" fillId="0" borderId="0" applyNumberFormat="0" applyAlignment="0">
      <protection/>
    </xf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5" fontId="28" fillId="0" borderId="0">
      <alignment/>
      <protection/>
    </xf>
    <xf numFmtId="187" fontId="0" fillId="0" borderId="0" applyFont="0" applyFill="0" applyBorder="0" applyAlignment="0" applyProtection="0"/>
    <xf numFmtId="0" fontId="16" fillId="0" borderId="0">
      <alignment/>
      <protection locked="0"/>
    </xf>
    <xf numFmtId="39" fontId="0" fillId="0" borderId="0">
      <alignment/>
      <protection/>
    </xf>
    <xf numFmtId="186" fontId="6" fillId="0" borderId="0">
      <alignment horizontal="right"/>
      <protection/>
    </xf>
    <xf numFmtId="0" fontId="16" fillId="0" borderId="0">
      <alignment/>
      <protection/>
    </xf>
    <xf numFmtId="0" fontId="53" fillId="0" borderId="0">
      <alignment horizontal="left"/>
      <protection/>
    </xf>
    <xf numFmtId="43" fontId="0" fillId="0" borderId="0" applyFont="0" applyFill="0" applyBorder="0" applyAlignment="0" applyProtection="0"/>
    <xf numFmtId="0" fontId="39" fillId="0" borderId="13" applyNumberFormat="0" applyAlignment="0" applyProtection="0"/>
    <xf numFmtId="0" fontId="39" fillId="0" borderId="14">
      <alignment horizontal="left" vertical="center"/>
      <protection/>
    </xf>
    <xf numFmtId="0" fontId="20" fillId="9" borderId="10" applyNumberFormat="0" applyBorder="0" applyAlignment="0" applyProtection="0"/>
    <xf numFmtId="183" fontId="0" fillId="19" borderId="0">
      <alignment/>
      <protection/>
    </xf>
    <xf numFmtId="0" fontId="0" fillId="20" borderId="0" applyNumberFormat="0" applyFont="0" applyBorder="0" applyAlignment="0" applyProtection="0"/>
    <xf numFmtId="38" fontId="3" fillId="0" borderId="0">
      <alignment/>
      <protection/>
    </xf>
    <xf numFmtId="38" fontId="43" fillId="0" borderId="0">
      <alignment/>
      <protection/>
    </xf>
    <xf numFmtId="38" fontId="25" fillId="0" borderId="0">
      <alignment/>
      <protection/>
    </xf>
    <xf numFmtId="38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Font="0" applyFill="0">
      <alignment horizontal="fill"/>
      <protection/>
    </xf>
    <xf numFmtId="0" fontId="0" fillId="0" borderId="0">
      <alignment/>
      <protection/>
    </xf>
    <xf numFmtId="183" fontId="0" fillId="21" borderId="0">
      <alignment/>
      <protection/>
    </xf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>
      <alignment/>
      <protection/>
    </xf>
    <xf numFmtId="37" fontId="37" fillId="0" borderId="0">
      <alignment/>
      <protection/>
    </xf>
    <xf numFmtId="0" fontId="28" fillId="0" borderId="0">
      <alignment/>
      <protection/>
    </xf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8" borderId="10">
      <alignment/>
      <protection/>
    </xf>
    <xf numFmtId="0" fontId="12" fillId="0" borderId="0">
      <alignment/>
      <protection/>
    </xf>
    <xf numFmtId="182" fontId="54" fillId="0" borderId="0">
      <alignment/>
      <protection/>
    </xf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15" borderId="0" applyNumberFormat="0">
      <alignment/>
      <protection/>
    </xf>
    <xf numFmtId="0" fontId="56" fillId="0" borderId="10">
      <alignment horizontal="center"/>
      <protection/>
    </xf>
    <xf numFmtId="0" fontId="56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0" fontId="45" fillId="0" borderId="0">
      <alignment/>
      <protection/>
    </xf>
    <xf numFmtId="40" fontId="58" fillId="0" borderId="0" applyBorder="0">
      <alignment horizontal="right"/>
      <protection/>
    </xf>
    <xf numFmtId="0" fontId="59" fillId="0" borderId="0" applyNumberFormat="0" applyFill="0" applyBorder="0" applyAlignment="0" applyProtection="0"/>
    <xf numFmtId="0" fontId="60" fillId="5" borderId="0" applyNumberFormat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2" fillId="0" borderId="0" applyFill="0" applyBorder="0" applyAlignment="0"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6" fillId="0" borderId="10" applyNumberFormat="0">
      <alignment/>
      <protection/>
    </xf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vertical="center"/>
    </xf>
    <xf numFmtId="204" fontId="2" fillId="0" borderId="10" xfId="28" applyNumberFormat="1" applyFont="1" applyBorder="1" applyAlignment="1">
      <alignment vertical="center"/>
    </xf>
    <xf numFmtId="44" fontId="0" fillId="0" borderId="12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>
      <alignment horizontal="center" vertical="center"/>
    </xf>
    <xf numFmtId="205" fontId="4" fillId="0" borderId="0" xfId="0" applyNumberFormat="1" applyFont="1" applyFill="1" applyBorder="1" applyAlignment="1">
      <alignment horizontal="center" vertical="center"/>
    </xf>
    <xf numFmtId="205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4" fontId="2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left" vertical="center" wrapText="1"/>
    </xf>
    <xf numFmtId="20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207" fontId="2" fillId="0" borderId="10" xfId="2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2" fillId="0" borderId="10" xfId="25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17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" fillId="0" borderId="10" xfId="28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3" fontId="2" fillId="0" borderId="10" xfId="25" applyNumberFormat="1" applyFont="1" applyFill="1" applyBorder="1" applyAlignment="1">
      <alignment horizontal="center" vertical="center" wrapText="1"/>
    </xf>
    <xf numFmtId="206" fontId="2" fillId="0" borderId="10" xfId="17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center" vertical="center" wrapText="1"/>
    </xf>
    <xf numFmtId="205" fontId="2" fillId="9" borderId="0" xfId="0" applyNumberFormat="1" applyFont="1" applyFill="1" applyBorder="1" applyAlignment="1">
      <alignment horizontal="center" vertical="center"/>
    </xf>
    <xf numFmtId="205" fontId="4" fillId="9" borderId="0" xfId="0" applyNumberFormat="1" applyFont="1" applyFill="1" applyBorder="1" applyAlignment="1">
      <alignment horizontal="center" vertical="center"/>
    </xf>
    <xf numFmtId="0" fontId="4" fillId="9" borderId="0" xfId="0" applyNumberFormat="1" applyFon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vertical="center"/>
    </xf>
    <xf numFmtId="43" fontId="11" fillId="9" borderId="10" xfId="0" applyNumberFormat="1" applyFont="1" applyFill="1" applyBorder="1" applyAlignment="1">
      <alignment horizontal="right"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10" fillId="0" borderId="21" xfId="27" applyFont="1" applyBorder="1" applyAlignment="1" applyProtection="1">
      <alignment vertical="center"/>
      <protection/>
    </xf>
    <xf numFmtId="0" fontId="10" fillId="0" borderId="10" xfId="27" applyFont="1" applyBorder="1" applyAlignment="1" applyProtection="1">
      <alignment horizontal="center" vertical="center"/>
      <protection/>
    </xf>
    <xf numFmtId="0" fontId="10" fillId="9" borderId="21" xfId="27" applyFont="1" applyFill="1" applyBorder="1" applyAlignment="1" applyProtection="1">
      <alignment vertical="center"/>
      <protection/>
    </xf>
    <xf numFmtId="0" fontId="10" fillId="0" borderId="22" xfId="27" applyFont="1" applyBorder="1" applyAlignment="1" applyProtection="1">
      <alignment horizontal="center" vertical="center"/>
      <protection/>
    </xf>
    <xf numFmtId="0" fontId="10" fillId="0" borderId="21" xfId="27" applyFont="1" applyBorder="1" applyAlignment="1" applyProtection="1">
      <alignment horizontal="center" vertical="center"/>
      <protection/>
    </xf>
    <xf numFmtId="0" fontId="2" fillId="9" borderId="0" xfId="0" applyFont="1" applyFill="1" applyBorder="1" applyAlignment="1">
      <alignment vertic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right" vertical="center"/>
    </xf>
  </cellXfs>
  <cellStyles count="193">
    <cellStyle name="Normal" xfId="0"/>
    <cellStyle name="Currency [0]" xfId="15"/>
    <cellStyle name="20% - 强调文字颜色 3" xfId="16"/>
    <cellStyle name="常规_评估申报表1" xfId="17"/>
    <cellStyle name="输入" xfId="18"/>
    <cellStyle name="Currency" xfId="19"/>
    <cellStyle name="Normalny_Arkusz1" xfId="20"/>
    <cellStyle name="args.style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Entered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一般_NEGS" xfId="39"/>
    <cellStyle name="标题 2" xfId="40"/>
    <cellStyle name="_long term loan - others 300504_(中企华)审计评估联合申报明细表.V1" xfId="41"/>
    <cellStyle name="60% - 强调文字颜色 1" xfId="42"/>
    <cellStyle name="标题 3" xfId="43"/>
    <cellStyle name="??_0N-HANDLING " xfId="44"/>
    <cellStyle name="60% - 强调文字颜色 4" xfId="45"/>
    <cellStyle name="输出" xfId="46"/>
    <cellStyle name="霓付 [0]_97MBO" xfId="47"/>
    <cellStyle name="@_text" xfId="48"/>
    <cellStyle name="_KPMG original version_(中企华)审计评估联合申报明细表.V1" xfId="49"/>
    <cellStyle name="计算" xfId="50"/>
    <cellStyle name="检查单元格" xfId="51"/>
    <cellStyle name="强调文字颜色 2" xfId="52"/>
    <cellStyle name="_long term loan - others 300504" xfId="53"/>
    <cellStyle name="20% - 强调文字颜色 6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_Part III.200406.Loan and Liabilities details.(Site Name)_Shenhua PBC package 050530" xfId="68"/>
    <cellStyle name="20% - 强调文字颜色 4" xfId="69"/>
    <cellStyle name="Œ…‹æØ‚è_Region Orders (2)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0,0&#13;&#10;NA&#13;&#10;" xfId="76"/>
    <cellStyle name="40% - 强调文字颜色 6" xfId="77"/>
    <cellStyle name="千位_ 应交税金审定表" xfId="78"/>
    <cellStyle name="60% - 强调文字颜色 6" xfId="79"/>
    <cellStyle name="_long term loan - others 300504_KPMG original version_附件1：审计评估联合申报明细表" xfId="80"/>
    <cellStyle name="_long term loan - others 300504_KPMG original version_(中企华)审计评估联合申报明细表.V1" xfId="81"/>
    <cellStyle name="_KPMG original version_附件1：审计评估联合申报明细表" xfId="82"/>
    <cellStyle name="??" xfId="83"/>
    <cellStyle name="?? [0]" xfId="84"/>
    <cellStyle name="_CBRE明细表" xfId="85"/>
    <cellStyle name="_(中企华)审计评估联合申报明细表.V1" xfId="86"/>
    <cellStyle name="_KPMG original version" xfId="87"/>
    <cellStyle name="_long term loan - others 300504_KPMG original version" xfId="88"/>
    <cellStyle name="_long term loan - others 300504_Shenhua PBC package 050530" xfId="89"/>
    <cellStyle name="_long term loan - others 300504_Shenhua PBC package 050530_(中企华)审计评估联合申报明细表.V1" xfId="90"/>
    <cellStyle name="_long term loan - others 300504_Shenhua PBC package 050530_附件1：审计评估联合申报明细表" xfId="91"/>
    <cellStyle name="{Thousand}" xfId="92"/>
    <cellStyle name="_long term loan - others 300504_附件1：审计评估联合申报明细表" xfId="93"/>
    <cellStyle name="_long term loan - others 300504_审计调查表.V3" xfId="94"/>
    <cellStyle name="_Part III.200406.Loan and Liabilities details.(Site Name)" xfId="95"/>
    <cellStyle name="_Part III.200406.Loan and Liabilities details.(Site Name)_(中企华)审计评估联合申报明细表.V1" xfId="96"/>
    <cellStyle name="_Part III.200406.Loan and Liabilities details.(Site Name)_KPMG original version" xfId="97"/>
    <cellStyle name="_Part III.200406.Loan and Liabilities details.(Site Name)_KPMG original version_(中企华)审计评估联合申报明细表.V1" xfId="98"/>
    <cellStyle name="_Part III.200406.Loan and Liabilities details.(Site Name)_KPMG original version_附件1：审计评估联合申报明细表" xfId="99"/>
    <cellStyle name="_Part III.200406.Loan and Liabilities details.(Site Name)_Shenhua PBC package 050530_(中企华)审计评估联合申报明细表.V1" xfId="100"/>
    <cellStyle name="_Part III.200406.Loan and Liabilities details.(Site Name)_Shenhua PBC package 050530_附件1：审计评估联合申报明细表" xfId="101"/>
    <cellStyle name="entry box" xfId="102"/>
    <cellStyle name="_Part III.200406.Loan and Liabilities details.(Site Name)_附件1：审计评估联合申报明细表" xfId="103"/>
    <cellStyle name="_Part III.200406.Loan and Liabilities details.(Site Name)_审计调查表.V3" xfId="104"/>
    <cellStyle name="_Shenhua PBC package 050530" xfId="105"/>
    <cellStyle name="_Shenhua PBC package 050530_(中企华)审计评估联合申报明细表.V1" xfId="106"/>
    <cellStyle name="_Shenhua PBC package 050530_附件1：审计评估联合申报明细表" xfId="107"/>
    <cellStyle name="_房屋建筑评估申报表" xfId="108"/>
    <cellStyle name="_附件1：审计评估联合申报明细表" xfId="109"/>
    <cellStyle name="_审计调查表.V3" xfId="110"/>
    <cellStyle name="_文函专递0211-施工企业调查表（附件）" xfId="111"/>
    <cellStyle name="{Comma [0]}" xfId="112"/>
    <cellStyle name="{Comma}" xfId="113"/>
    <cellStyle name="{Date}" xfId="114"/>
    <cellStyle name="好_阳溪电站评估明细表2010年" xfId="115"/>
    <cellStyle name="{Month}" xfId="116"/>
    <cellStyle name="{Thousand [0]}" xfId="117"/>
    <cellStyle name="per.style" xfId="118"/>
    <cellStyle name="钎霖_laroux" xfId="119"/>
    <cellStyle name="{Percent}" xfId="120"/>
    <cellStyle name="{Z'0000(1 dec)}" xfId="121"/>
    <cellStyle name="{Z'0000(4 dec)}" xfId="122"/>
    <cellStyle name="Calc Currency (0)" xfId="123"/>
    <cellStyle name="category" xfId="124"/>
    <cellStyle name="Comma  - Style3" xfId="125"/>
    <cellStyle name="ColLevel_0" xfId="126"/>
    <cellStyle name="烹拳 [0]_97MBO" xfId="127"/>
    <cellStyle name="Column Headings" xfId="128"/>
    <cellStyle name="Column$Headings" xfId="129"/>
    <cellStyle name="Comma_!!!GO" xfId="130"/>
    <cellStyle name="Model" xfId="131"/>
    <cellStyle name="Column_Title" xfId="132"/>
    <cellStyle name="Grey" xfId="133"/>
    <cellStyle name="Comma  - Style1" xfId="134"/>
    <cellStyle name="Comma  - Style2" xfId="135"/>
    <cellStyle name="Milliers_!!!GO" xfId="136"/>
    <cellStyle name="Comma  - Style4" xfId="137"/>
    <cellStyle name="Comma  - Style5" xfId="138"/>
    <cellStyle name="Comma  - Style6" xfId="139"/>
    <cellStyle name="Comma  - Style7" xfId="140"/>
    <cellStyle name="Comma  - Style8" xfId="141"/>
    <cellStyle name="Comma [0]_!!!GO" xfId="142"/>
    <cellStyle name="comma-d" xfId="143"/>
    <cellStyle name="Copied" xfId="144"/>
    <cellStyle name="COST1" xfId="145"/>
    <cellStyle name="Currency [0]_ rislugp" xfId="146"/>
    <cellStyle name="Currency_ rislugp" xfId="147"/>
    <cellStyle name="Date" xfId="148"/>
    <cellStyle name="Euro" xfId="149"/>
    <cellStyle name="e鯪9Y_x000B_" xfId="150"/>
    <cellStyle name="Normal - Style1" xfId="151"/>
    <cellStyle name="Format Number Column" xfId="152"/>
    <cellStyle name="gcd" xfId="153"/>
    <cellStyle name="HEADER" xfId="154"/>
    <cellStyle name="千分位_ 白土" xfId="155"/>
    <cellStyle name="Header1" xfId="156"/>
    <cellStyle name="Header2" xfId="157"/>
    <cellStyle name="Input [yellow]" xfId="158"/>
    <cellStyle name="Input Cells" xfId="159"/>
    <cellStyle name="InputArea" xfId="160"/>
    <cellStyle name="KPMG Heading 1" xfId="161"/>
    <cellStyle name="KPMG Heading 2" xfId="162"/>
    <cellStyle name="KPMG Heading 3" xfId="163"/>
    <cellStyle name="KPMG Heading 4" xfId="164"/>
    <cellStyle name="KPMG Normal" xfId="165"/>
    <cellStyle name="KPMG Normal Text" xfId="166"/>
    <cellStyle name="Lines Fill" xfId="167"/>
    <cellStyle name="常规 2" xfId="168"/>
    <cellStyle name="Linked Cells" xfId="169"/>
    <cellStyle name="Milliers [0]_!!!GO" xfId="170"/>
    <cellStyle name="Monétaire [0]_!!!GO" xfId="171"/>
    <cellStyle name="Monétaire_!!!GO" xfId="172"/>
    <cellStyle name="New Times Roman" xfId="173"/>
    <cellStyle name="no dec" xfId="174"/>
    <cellStyle name="Normal_ rislugp" xfId="175"/>
    <cellStyle name="Œ…‹æØ‚è [0.00]_Region Orders (2)" xfId="176"/>
    <cellStyle name="Percent [2]" xfId="177"/>
    <cellStyle name="Percent_PICC package Sept2002 (V120021005)1" xfId="178"/>
    <cellStyle name="Prefilled" xfId="179"/>
    <cellStyle name="样式 1" xfId="180"/>
    <cellStyle name="pricing" xfId="181"/>
    <cellStyle name="RevList" xfId="182"/>
    <cellStyle name="RowLevel_0" xfId="183"/>
    <cellStyle name="Sheet Head" xfId="184"/>
    <cellStyle name="style" xfId="185"/>
    <cellStyle name="style1" xfId="186"/>
    <cellStyle name="style2" xfId="187"/>
    <cellStyle name="subhead" xfId="188"/>
    <cellStyle name="Subtotal" xfId="189"/>
    <cellStyle name="标题_阳溪电站评估明细表2010年" xfId="190"/>
    <cellStyle name="差_阳溪电站评估明细表2010年" xfId="191"/>
    <cellStyle name="常规_湘黔电力资产评估申报表" xfId="192"/>
    <cellStyle name="分级显示行_1_4附件二凯旋评估表" xfId="193"/>
    <cellStyle name="公司标准表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  <cellStyle name="霓付_97MBO" xfId="200"/>
    <cellStyle name="烹拳_97MBO" xfId="201"/>
    <cellStyle name="普通_ 白土" xfId="202"/>
    <cellStyle name="千分位[0]_ 白土" xfId="203"/>
    <cellStyle name="千位[0]_ 应交税金审定表" xfId="204"/>
    <cellStyle name="资产" xfId="205"/>
    <cellStyle name="常规_存货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&#31206;&#31062;&#22269;\&#36164;&#20135;&#35780;&#20272;\2014&#24180;&#35780;&#20272;\&#21335;&#26041;&#22025;&#26408;\2013.12.31&#23457;&#35745;&#12289;&#35780;&#20272;\&#21335;&#26041;&#35780;&#20272;&#25253;&#21578;\&#22266;&#23450;&#36164;&#20135;&#21335;&#26041;12&#263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PBC%20fomular%20checked\tr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D\2006work\&#20013;&#20132;&#39033;&#30446;\&#22522;&#30784;&#36164;&#26009;\&#20013;&#21457;&#36164;&#20135;&#35780;&#20272;&#20844;&#21496;&#36164;&#26009;&#23450;&#31295;0319\fjp\fjp\saite\2002\report\report-rev\&#36187;&#29305;&#35843;&#25972;&#20998;&#2440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&#31206;&#31062;&#22269;\&#36164;&#20135;&#35780;&#20272;\2014&#24180;&#35780;&#20272;\&#21335;&#26041;&#22025;&#26408;\&#21335;&#26041;&#22025;&#26408;2013.12.31&#23457;&#35745;&#12289;&#35780;&#20272;\&#21335;&#26041;&#35780;&#20272;&#25253;&#21578;\&#22266;&#23450;&#36164;&#20135;&#21335;&#26041;12&#263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&#38598;&#39034;&#36798;&#21152;&#27833;&#31449;&#35780;&#20272;&#27979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D\2006work\&#20013;&#20132;&#39033;&#30446;\&#22522;&#30784;&#36164;&#26009;\&#20013;&#21457;&#36164;&#20135;&#35780;&#20272;&#20844;&#21496;&#36164;&#26009;&#23450;&#31295;0319\My%20job\&#36187;&#29305;\report\WINDOWS\Desktop\&#33487;&#24030;&#33647;&#19994;&#35780;&#20272;\WINDOWS\Desktop\&#33487;&#24030;&#33647;&#19994;&#35780;&#20272;\&#21830;&#26631;&#35780;&#20272;&#36164;&#26009;-&#2263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D\2006work\831&#24037;&#31243;&#39033;&#30446;\&#35780;&#20272;&#24635;&#20307;&#36164;&#26009;\&#19982;&#21326;&#28304;&#21512;&#24182;&#30003;&#25253;&#34920;\&#21512;&#24182;&#30003;&#25253;&#34920;-&#20462;&#25913;&#21518;+&#34920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D\2006work\&#20013;&#20132;&#39033;&#30446;\&#22522;&#30784;&#36164;&#26009;\&#20013;&#21457;&#36164;&#20135;&#35780;&#20272;&#20844;&#21496;&#36164;&#26009;&#23450;&#31295;0319\WINDOWS\TEMP\My%20Documents\&#24037;&#20316;&#24213;&#31295;12.11\&#22303;&#22320;&#24213;&#3129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D\2006work\&#20013;&#20132;&#39033;&#30446;\&#22522;&#30784;&#36164;&#26009;\&#20013;&#21457;&#36164;&#20135;&#35780;&#20272;&#20844;&#21496;&#36164;&#26009;&#23450;&#31295;0319\&#37096;&#38376;&#31649;&#29702;&#21450;&#24037;&#20316;&#24635;&#32467;\&#20013;&#21457;&#26631;&#20934;\&#29616;&#22330;&#24037;&#20316;&#24213;&#31295;\&#24212;&#29992;\My%20Documents\&#24037;&#20316;&#24213;&#31295;12.11\&#22303;&#22320;&#24213;&#3129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jcsntkvbaad21\FileStorage\File\2022-08\KPMGUS~1\Temp\Rar$DI00.434\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评估表"/>
      <sheetName val="设备重置价值表 (3)"/>
      <sheetName val="设备重置价值表"/>
      <sheetName val="设备重置价值表 (2)"/>
      <sheetName val="Sheet1"/>
      <sheetName val="重置成本汇总计算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  <sheetName val="#REF!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评估表"/>
      <sheetName val="设备重置价值表 (3)"/>
      <sheetName val="设备重置价值表"/>
      <sheetName val="设备重置价值表 (2)"/>
      <sheetName val="Sheet1"/>
      <sheetName val="重置成本汇总计算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-6固定资产汇总"/>
      <sheetName val="机器设备 (可搬迁)"/>
      <sheetName val="机器设备（不可搬迁）"/>
      <sheetName val="房屋"/>
      <sheetName val="附属设施"/>
      <sheetName val="存货"/>
      <sheetName val="土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  <sheetName val="1-5无形资产-土地"/>
      <sheetName val="1-6无形资产-其他"/>
      <sheetName val="_Recovered_SheetName_364_"/>
      <sheetName val="_Recovered_SheetName_363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收入"/>
      <sheetName val="成本"/>
      <sheetName val="营业费用"/>
      <sheetName val="管理费用"/>
      <sheetName val="财务费用"/>
      <sheetName val="资本性支出"/>
      <sheetName val="XL4Poppy"/>
      <sheetName val="WC"/>
      <sheetName val="Capex"/>
      <sheetName val="DCF2"/>
      <sheetName val="Sale"/>
      <sheetName val="商标评估资料-填表"/>
      <sheetName val="#REF"/>
      <sheetName val="G&amp;A"/>
      <sheetName val="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表信息"/>
      <sheetName val="资产负债表"/>
      <sheetName val="表5固定资产汇总表"/>
      <sheetName val="表5-3土地"/>
      <sheetName val="表5-1-1房屋"/>
      <sheetName val="表5-1-2构筑物"/>
      <sheetName val="表5-1-3管道和沟槽"/>
      <sheetName val="表5-5-1在建工程-土建"/>
      <sheetName val="表3-10-6-1开发产品"/>
      <sheetName val="表3-10-6-2出租开发产品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  <sheetName val="#REF"/>
      <sheetName val="4-6-1房屋建筑物"/>
      <sheetName val="4-6-2构筑物及其他辅助设备"/>
      <sheetName val="4-6-3管道沟槽"/>
      <sheetName val="4-6-4机器设备及其它"/>
      <sheetName val="4-6-5车辆"/>
      <sheetName val="4-6-6电子设备"/>
      <sheetName val="4-6-7土地"/>
      <sheetName val="Collateral"/>
      <sheetName val="Disposition"/>
      <sheetName val="PRC 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"/>
  <sheetViews>
    <sheetView tabSelected="1" workbookViewId="0" topLeftCell="A1">
      <selection activeCell="D20" sqref="D20"/>
    </sheetView>
  </sheetViews>
  <sheetFormatPr defaultColWidth="7.875" defaultRowHeight="15.75" customHeight="1"/>
  <cols>
    <col min="1" max="1" width="10.625" style="94" customWidth="1"/>
    <col min="2" max="2" width="35.50390625" style="94" customWidth="1"/>
    <col min="3" max="3" width="15.25390625" style="94" customWidth="1"/>
    <col min="4" max="4" width="17.75390625" style="94" customWidth="1"/>
    <col min="5" max="5" width="11.625" style="94" customWidth="1"/>
    <col min="6" max="249" width="7.875" style="94" customWidth="1"/>
  </cols>
  <sheetData>
    <row r="1" spans="1:4" s="92" customFormat="1" ht="30" customHeight="1">
      <c r="A1" s="95" t="s">
        <v>0</v>
      </c>
      <c r="B1" s="95"/>
      <c r="C1" s="95"/>
      <c r="D1" s="95"/>
    </row>
    <row r="2" spans="1:4" ht="19.5" customHeight="1">
      <c r="A2" s="96" t="s">
        <v>1</v>
      </c>
      <c r="B2" s="96"/>
      <c r="C2" s="96"/>
      <c r="D2" s="96"/>
    </row>
    <row r="3" spans="1:249" ht="19.5" customHeight="1">
      <c r="A3" s="97"/>
      <c r="B3" s="97"/>
      <c r="C3" s="97"/>
      <c r="D3" s="98" t="s">
        <v>2</v>
      </c>
      <c r="IO3"/>
    </row>
    <row r="4" spans="1:249" ht="24.75" customHeight="1">
      <c r="A4" s="29" t="s">
        <v>3</v>
      </c>
      <c r="D4" s="99" t="s">
        <v>4</v>
      </c>
      <c r="IO4"/>
    </row>
    <row r="5" spans="1:4" s="93" customFormat="1" ht="24" customHeight="1">
      <c r="A5" s="100" t="s">
        <v>5</v>
      </c>
      <c r="B5" s="101" t="s">
        <v>6</v>
      </c>
      <c r="C5" s="100" t="s">
        <v>7</v>
      </c>
      <c r="D5" s="100" t="s">
        <v>8</v>
      </c>
    </row>
    <row r="6" spans="1:4" ht="24" customHeight="1">
      <c r="A6" s="102">
        <v>1</v>
      </c>
      <c r="B6" s="103" t="s">
        <v>9</v>
      </c>
      <c r="C6" s="104">
        <f>'板山住宅'!J10</f>
        <v>3552000</v>
      </c>
      <c r="D6" s="105" t="s">
        <v>10</v>
      </c>
    </row>
    <row r="7" spans="1:4" ht="24" customHeight="1">
      <c r="A7" s="102">
        <v>2</v>
      </c>
      <c r="B7" s="103" t="s">
        <v>11</v>
      </c>
      <c r="C7" s="104">
        <f>'附属设施'!J35</f>
        <v>735572</v>
      </c>
      <c r="D7" s="106"/>
    </row>
    <row r="8" spans="1:4" ht="24" customHeight="1">
      <c r="A8" s="102">
        <v>3</v>
      </c>
      <c r="B8" s="107" t="s">
        <v>12</v>
      </c>
      <c r="C8" s="104">
        <f>'土地'!M13</f>
        <v>4012350</v>
      </c>
      <c r="D8" s="105" t="s">
        <v>13</v>
      </c>
    </row>
    <row r="9" spans="1:4" ht="24" customHeight="1">
      <c r="A9" s="108" t="s">
        <v>14</v>
      </c>
      <c r="B9" s="109"/>
      <c r="C9" s="104">
        <f>SUM(C6:C8)</f>
        <v>8299922</v>
      </c>
      <c r="D9" s="105"/>
    </row>
    <row r="10" spans="1:4" ht="24" customHeight="1">
      <c r="A10" s="102">
        <v>4</v>
      </c>
      <c r="B10" s="107" t="s">
        <v>15</v>
      </c>
      <c r="C10" s="104">
        <f>'万福桥住宅'!I9</f>
        <v>653226</v>
      </c>
      <c r="D10" s="105"/>
    </row>
    <row r="11" spans="1:4" ht="24" customHeight="1">
      <c r="A11" s="110" t="s">
        <v>16</v>
      </c>
      <c r="B11" s="111"/>
      <c r="C11" s="104">
        <f>C9+C10</f>
        <v>8953148</v>
      </c>
      <c r="D11" s="106"/>
    </row>
    <row r="12" spans="1:248" ht="45" customHeight="1">
      <c r="A12" s="112" t="s">
        <v>17</v>
      </c>
      <c r="C12" s="113" t="s">
        <v>18</v>
      </c>
      <c r="D12" s="114"/>
      <c r="IN12"/>
    </row>
  </sheetData>
  <sheetProtection/>
  <mergeCells count="5">
    <mergeCell ref="A1:D1"/>
    <mergeCell ref="A2:D2"/>
    <mergeCell ref="A9:B9"/>
    <mergeCell ref="A11:B11"/>
    <mergeCell ref="C12:D12"/>
  </mergeCells>
  <printOptions horizontalCentered="1"/>
  <pageMargins left="0.7900000000000001" right="0.35" top="1.5" bottom="0.7900000000000001" header="1.36" footer="0.51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I5" sqref="I5:I9"/>
    </sheetView>
  </sheetViews>
  <sheetFormatPr defaultColWidth="9.00390625" defaultRowHeight="14.25"/>
  <cols>
    <col min="1" max="1" width="5.00390625" style="1" customWidth="1"/>
    <col min="2" max="2" width="28.00390625" style="1" customWidth="1"/>
    <col min="3" max="3" width="10.625" style="1" customWidth="1"/>
    <col min="4" max="5" width="5.75390625" style="1" customWidth="1"/>
    <col min="6" max="6" width="7.875" style="1" customWidth="1"/>
    <col min="7" max="7" width="5.75390625" style="1" customWidth="1"/>
    <col min="8" max="8" width="9.75390625" style="1" customWidth="1"/>
    <col min="9" max="9" width="10.00390625" style="1" customWidth="1"/>
    <col min="10" max="10" width="16.25390625" style="1" customWidth="1"/>
    <col min="11" max="11" width="12.00390625" style="1" customWidth="1"/>
    <col min="12" max="12" width="7.25390625" style="1" customWidth="1"/>
    <col min="13" max="13" width="9.00390625" style="1" hidden="1" customWidth="1"/>
    <col min="14" max="16384" width="9.00390625" style="1" customWidth="1"/>
  </cols>
  <sheetData>
    <row r="1" spans="1:12" s="1" customFormat="1" ht="25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tr">
        <f>'4-6固定资产汇总'!A2</f>
        <v>评估基准日：2021年12月1日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9.5" customHeight="1">
      <c r="A3" s="1" t="str">
        <f>'4-6固定资产汇总'!A4</f>
        <v>被评估单位：彭代汉</v>
      </c>
      <c r="K3" s="16"/>
      <c r="L3" s="16" t="s">
        <v>20</v>
      </c>
    </row>
    <row r="4" spans="1:13" s="1" customFormat="1" ht="40.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5" t="s">
        <v>27</v>
      </c>
      <c r="H4" s="6" t="s">
        <v>28</v>
      </c>
      <c r="I4" s="4" t="s">
        <v>29</v>
      </c>
      <c r="J4" s="4" t="s">
        <v>30</v>
      </c>
      <c r="K4" s="4" t="s">
        <v>31</v>
      </c>
      <c r="L4" s="4" t="s">
        <v>8</v>
      </c>
      <c r="M4" s="1" t="s">
        <v>32</v>
      </c>
    </row>
    <row r="5" spans="1:13" s="1" customFormat="1" ht="39.75" customHeight="1">
      <c r="A5" s="7">
        <v>1</v>
      </c>
      <c r="B5" s="8" t="s">
        <v>33</v>
      </c>
      <c r="C5" s="90">
        <v>41913</v>
      </c>
      <c r="D5" s="9" t="s">
        <v>34</v>
      </c>
      <c r="E5" s="9" t="s">
        <v>35</v>
      </c>
      <c r="F5" s="10">
        <v>3</v>
      </c>
      <c r="G5" s="91" t="s">
        <v>36</v>
      </c>
      <c r="H5" s="12">
        <v>349.4</v>
      </c>
      <c r="I5" s="13">
        <v>3000</v>
      </c>
      <c r="J5" s="12">
        <f>ROUND(H5*I5,0)</f>
        <v>1048200</v>
      </c>
      <c r="K5" s="17" t="s">
        <v>37</v>
      </c>
      <c r="L5" s="18"/>
      <c r="M5" s="1">
        <f>H5/2</f>
        <v>174.7</v>
      </c>
    </row>
    <row r="6" spans="1:13" s="1" customFormat="1" ht="39.75" customHeight="1">
      <c r="A6" s="7">
        <v>2</v>
      </c>
      <c r="B6" s="8" t="s">
        <v>38</v>
      </c>
      <c r="C6" s="90">
        <v>41913</v>
      </c>
      <c r="D6" s="9" t="s">
        <v>34</v>
      </c>
      <c r="E6" s="9" t="s">
        <v>35</v>
      </c>
      <c r="F6" s="10">
        <v>2</v>
      </c>
      <c r="G6" s="91" t="s">
        <v>39</v>
      </c>
      <c r="H6" s="12">
        <v>273.82</v>
      </c>
      <c r="I6" s="13">
        <v>3000</v>
      </c>
      <c r="J6" s="12">
        <f>ROUND(H6*I6,0)</f>
        <v>821460</v>
      </c>
      <c r="K6" s="17" t="s">
        <v>40</v>
      </c>
      <c r="L6" s="9"/>
      <c r="M6" s="1">
        <f>H6/2</f>
        <v>136.91</v>
      </c>
    </row>
    <row r="7" spans="1:13" s="1" customFormat="1" ht="39.75" customHeight="1">
      <c r="A7" s="7">
        <v>3</v>
      </c>
      <c r="B7" s="8" t="s">
        <v>41</v>
      </c>
      <c r="C7" s="90">
        <v>41913</v>
      </c>
      <c r="D7" s="9" t="s">
        <v>34</v>
      </c>
      <c r="E7" s="9" t="s">
        <v>35</v>
      </c>
      <c r="F7" s="10">
        <v>2</v>
      </c>
      <c r="G7" s="91" t="s">
        <v>39</v>
      </c>
      <c r="H7" s="12">
        <v>242.6</v>
      </c>
      <c r="I7" s="13">
        <v>3000</v>
      </c>
      <c r="J7" s="12">
        <f>ROUND(H7*I7,0)</f>
        <v>727800</v>
      </c>
      <c r="K7" s="17" t="s">
        <v>42</v>
      </c>
      <c r="L7" s="19"/>
      <c r="M7" s="1">
        <f>H7/2</f>
        <v>121.3</v>
      </c>
    </row>
    <row r="8" spans="1:13" s="1" customFormat="1" ht="39.75" customHeight="1">
      <c r="A8" s="7">
        <v>4</v>
      </c>
      <c r="B8" s="8" t="s">
        <v>43</v>
      </c>
      <c r="C8" s="90">
        <v>41913</v>
      </c>
      <c r="D8" s="9" t="s">
        <v>34</v>
      </c>
      <c r="E8" s="9" t="s">
        <v>35</v>
      </c>
      <c r="F8" s="10">
        <v>3</v>
      </c>
      <c r="G8" s="91" t="s">
        <v>36</v>
      </c>
      <c r="H8" s="12">
        <v>266.76</v>
      </c>
      <c r="I8" s="13">
        <v>3000</v>
      </c>
      <c r="J8" s="12">
        <f>ROUND(H8*I8,0)</f>
        <v>800280</v>
      </c>
      <c r="K8" s="17" t="s">
        <v>44</v>
      </c>
      <c r="L8" s="19"/>
      <c r="M8" s="1">
        <f>(10.5+1.5)*(11.4+3)</f>
        <v>172.8</v>
      </c>
    </row>
    <row r="9" spans="1:13" s="1" customFormat="1" ht="39.75" customHeight="1">
      <c r="A9" s="7">
        <v>5</v>
      </c>
      <c r="B9" s="8" t="s">
        <v>45</v>
      </c>
      <c r="C9" s="90">
        <v>41913</v>
      </c>
      <c r="D9" s="9" t="s">
        <v>34</v>
      </c>
      <c r="E9" s="9" t="s">
        <v>35</v>
      </c>
      <c r="F9" s="10">
        <v>1</v>
      </c>
      <c r="G9" s="91" t="s">
        <v>46</v>
      </c>
      <c r="H9" s="12">
        <v>51.42</v>
      </c>
      <c r="I9" s="13">
        <v>3000</v>
      </c>
      <c r="J9" s="12">
        <f>ROUND(H9*I9,0)</f>
        <v>154260</v>
      </c>
      <c r="K9" s="17" t="s">
        <v>47</v>
      </c>
      <c r="L9" s="19"/>
      <c r="M9" s="1">
        <f>H9</f>
        <v>51.42</v>
      </c>
    </row>
    <row r="10" spans="1:13" s="1" customFormat="1" ht="30" customHeight="1">
      <c r="A10" s="9" t="s">
        <v>48</v>
      </c>
      <c r="B10" s="7"/>
      <c r="C10" s="7"/>
      <c r="D10" s="7"/>
      <c r="E10" s="15"/>
      <c r="F10" s="15"/>
      <c r="G10" s="7"/>
      <c r="H10" s="12">
        <f>SUM(H5:H9)</f>
        <v>1184</v>
      </c>
      <c r="I10" s="12"/>
      <c r="J10" s="12">
        <f>SUM(J5:J9)</f>
        <v>3552000</v>
      </c>
      <c r="K10" s="20"/>
      <c r="L10" s="20"/>
      <c r="M10" s="1">
        <f>SUM(M5:M9)</f>
        <v>657.13</v>
      </c>
    </row>
    <row r="11" spans="1:10" s="1" customFormat="1" ht="21.75" customHeight="1">
      <c r="A11" s="1" t="s">
        <v>49</v>
      </c>
      <c r="J11" s="1" t="s">
        <v>50</v>
      </c>
    </row>
    <row r="13" s="1" customFormat="1" ht="14.25">
      <c r="J13" s="21"/>
    </row>
    <row r="14" s="1" customFormat="1" ht="14.25">
      <c r="J14" s="21"/>
    </row>
    <row r="15" s="1" customFormat="1" ht="14.25">
      <c r="J15" s="21"/>
    </row>
  </sheetData>
  <sheetProtection/>
  <mergeCells count="3">
    <mergeCell ref="A1:L1"/>
    <mergeCell ref="A2:L2"/>
    <mergeCell ref="A10:D10"/>
  </mergeCells>
  <printOptions/>
  <pageMargins left="0.75" right="0.1180555555555555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O14" sqref="O14"/>
    </sheetView>
  </sheetViews>
  <sheetFormatPr defaultColWidth="9.00390625" defaultRowHeight="14.25"/>
  <cols>
    <col min="1" max="1" width="5.625" style="52" customWidth="1"/>
    <col min="2" max="2" width="20.875" style="52" customWidth="1"/>
    <col min="3" max="3" width="46.00390625" style="53" customWidth="1"/>
    <col min="4" max="4" width="12.875" style="54" customWidth="1"/>
    <col min="5" max="5" width="5.25390625" style="54" customWidth="1"/>
    <col min="6" max="7" width="8.00390625" style="54" customWidth="1"/>
    <col min="8" max="8" width="17.50390625" style="52" hidden="1" customWidth="1"/>
    <col min="9" max="9" width="6.75390625" style="52" hidden="1" customWidth="1"/>
    <col min="10" max="10" width="16.75390625" style="52" customWidth="1"/>
    <col min="11" max="11" width="8.00390625" style="52" customWidth="1"/>
    <col min="12" max="12" width="9.00390625" style="52" hidden="1" customWidth="1"/>
    <col min="13" max="16384" width="9.00390625" style="52" customWidth="1"/>
  </cols>
  <sheetData>
    <row r="1" spans="1:11" ht="20.25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ht="14.25">
      <c r="A2" s="56" t="str">
        <f>'4-6固定资产汇总'!A2</f>
        <v>评估基准日：2021年12月1日</v>
      </c>
      <c r="B2" s="56"/>
      <c r="C2" s="56"/>
      <c r="D2" s="56"/>
      <c r="E2" s="56"/>
      <c r="F2" s="56"/>
      <c r="G2" s="56"/>
      <c r="H2" s="56"/>
      <c r="I2" s="56"/>
      <c r="J2" s="80"/>
      <c r="K2" s="56"/>
      <c r="L2" s="80"/>
      <c r="M2" s="80"/>
      <c r="N2" s="80"/>
      <c r="O2" s="81"/>
    </row>
    <row r="3" spans="1:11" ht="14.25">
      <c r="A3" s="29" t="str">
        <f>'4-6固定资产汇总'!A4</f>
        <v>被评估单位：彭代汉</v>
      </c>
      <c r="B3" s="57"/>
      <c r="C3" s="57"/>
      <c r="D3" s="58"/>
      <c r="E3" s="58"/>
      <c r="F3" s="58"/>
      <c r="G3" s="58"/>
      <c r="H3" s="57"/>
      <c r="I3" s="82"/>
      <c r="K3" s="79"/>
    </row>
    <row r="4" spans="1:14" ht="28.5" customHeight="1">
      <c r="A4" s="59" t="s">
        <v>21</v>
      </c>
      <c r="B4" s="59" t="s">
        <v>52</v>
      </c>
      <c r="C4" s="17" t="s">
        <v>53</v>
      </c>
      <c r="D4" s="60" t="s">
        <v>54</v>
      </c>
      <c r="E4" s="60" t="s">
        <v>55</v>
      </c>
      <c r="F4" s="59" t="s">
        <v>56</v>
      </c>
      <c r="G4" s="60" t="s">
        <v>57</v>
      </c>
      <c r="H4" s="59" t="s">
        <v>58</v>
      </c>
      <c r="I4" s="59" t="s">
        <v>59</v>
      </c>
      <c r="J4" s="83" t="s">
        <v>7</v>
      </c>
      <c r="K4" s="59" t="s">
        <v>8</v>
      </c>
      <c r="L4" s="54" t="s">
        <v>60</v>
      </c>
      <c r="M4" s="84"/>
      <c r="N4" s="84"/>
    </row>
    <row r="5" spans="1:12" ht="22.5" customHeight="1">
      <c r="A5" s="59">
        <v>1</v>
      </c>
      <c r="B5" s="61" t="s">
        <v>61</v>
      </c>
      <c r="C5" s="62" t="s">
        <v>62</v>
      </c>
      <c r="D5" s="63">
        <v>38261</v>
      </c>
      <c r="E5" s="59" t="s">
        <v>63</v>
      </c>
      <c r="F5" s="64">
        <v>162</v>
      </c>
      <c r="G5" s="65"/>
      <c r="H5" s="66">
        <v>77760</v>
      </c>
      <c r="I5" s="85">
        <f>13/20</f>
        <v>0.65</v>
      </c>
      <c r="J5" s="86">
        <f aca="true" t="shared" si="0" ref="J5:J22">ROUND(H5*I5,0)</f>
        <v>50544</v>
      </c>
      <c r="K5" s="87"/>
      <c r="L5" s="52">
        <f>H5/F5</f>
        <v>480</v>
      </c>
    </row>
    <row r="6" spans="1:12" ht="22.5" customHeight="1">
      <c r="A6" s="59">
        <v>2</v>
      </c>
      <c r="B6" s="61" t="s">
        <v>61</v>
      </c>
      <c r="C6" s="62" t="s">
        <v>64</v>
      </c>
      <c r="D6" s="63">
        <v>38262</v>
      </c>
      <c r="E6" s="59" t="s">
        <v>63</v>
      </c>
      <c r="F6" s="64">
        <v>46.2</v>
      </c>
      <c r="G6" s="65"/>
      <c r="H6" s="66">
        <v>13860</v>
      </c>
      <c r="I6" s="85">
        <f aca="true" t="shared" si="1" ref="I6:I17">13/20</f>
        <v>0.65</v>
      </c>
      <c r="J6" s="86">
        <f t="shared" si="0"/>
        <v>9009</v>
      </c>
      <c r="K6" s="87"/>
      <c r="L6" s="52">
        <f aca="true" t="shared" si="2" ref="L6:L19">H6/F6</f>
        <v>300</v>
      </c>
    </row>
    <row r="7" spans="1:12" ht="22.5" customHeight="1">
      <c r="A7" s="59">
        <v>3</v>
      </c>
      <c r="B7" s="61" t="s">
        <v>65</v>
      </c>
      <c r="C7" s="62" t="s">
        <v>66</v>
      </c>
      <c r="D7" s="63">
        <v>38263</v>
      </c>
      <c r="E7" s="59" t="s">
        <v>67</v>
      </c>
      <c r="F7" s="64">
        <v>600</v>
      </c>
      <c r="G7" s="65"/>
      <c r="H7" s="66">
        <v>168000</v>
      </c>
      <c r="I7" s="85">
        <f t="shared" si="1"/>
        <v>0.65</v>
      </c>
      <c r="J7" s="86">
        <f t="shared" si="0"/>
        <v>109200</v>
      </c>
      <c r="K7" s="88"/>
      <c r="L7" s="52">
        <f t="shared" si="2"/>
        <v>280</v>
      </c>
    </row>
    <row r="8" spans="1:12" ht="22.5" customHeight="1">
      <c r="A8" s="59">
        <v>4</v>
      </c>
      <c r="B8" s="67" t="s">
        <v>68</v>
      </c>
      <c r="C8" s="62" t="s">
        <v>69</v>
      </c>
      <c r="D8" s="63">
        <v>38264</v>
      </c>
      <c r="E8" s="59" t="s">
        <v>63</v>
      </c>
      <c r="F8" s="64">
        <v>100</v>
      </c>
      <c r="G8" s="65"/>
      <c r="H8" s="66">
        <v>46000</v>
      </c>
      <c r="I8" s="85">
        <f t="shared" si="1"/>
        <v>0.65</v>
      </c>
      <c r="J8" s="86">
        <f t="shared" si="0"/>
        <v>29900</v>
      </c>
      <c r="K8" s="87"/>
      <c r="L8" s="52">
        <f t="shared" si="2"/>
        <v>460</v>
      </c>
    </row>
    <row r="9" spans="1:12" ht="22.5" customHeight="1">
      <c r="A9" s="59">
        <v>5</v>
      </c>
      <c r="B9" s="67" t="s">
        <v>70</v>
      </c>
      <c r="C9" s="62" t="s">
        <v>71</v>
      </c>
      <c r="D9" s="63">
        <v>38265</v>
      </c>
      <c r="E9" s="68" t="s">
        <v>67</v>
      </c>
      <c r="F9" s="64">
        <v>14.44</v>
      </c>
      <c r="G9" s="65"/>
      <c r="H9" s="66">
        <v>10108</v>
      </c>
      <c r="I9" s="85">
        <f t="shared" si="1"/>
        <v>0.65</v>
      </c>
      <c r="J9" s="86">
        <f t="shared" si="0"/>
        <v>6570</v>
      </c>
      <c r="K9" s="88"/>
      <c r="L9" s="52">
        <f t="shared" si="2"/>
        <v>700</v>
      </c>
    </row>
    <row r="10" spans="1:12" ht="22.5" customHeight="1">
      <c r="A10" s="59">
        <v>6</v>
      </c>
      <c r="B10" s="67" t="s">
        <v>72</v>
      </c>
      <c r="C10" s="62" t="s">
        <v>73</v>
      </c>
      <c r="D10" s="63">
        <v>38266</v>
      </c>
      <c r="E10" s="59" t="s">
        <v>67</v>
      </c>
      <c r="F10" s="64">
        <v>20.9</v>
      </c>
      <c r="G10" s="65"/>
      <c r="H10" s="66">
        <v>10450</v>
      </c>
      <c r="I10" s="85">
        <f t="shared" si="1"/>
        <v>0.65</v>
      </c>
      <c r="J10" s="86">
        <f t="shared" si="0"/>
        <v>6793</v>
      </c>
      <c r="K10" s="88"/>
      <c r="L10" s="52">
        <f t="shared" si="2"/>
        <v>500.00000000000006</v>
      </c>
    </row>
    <row r="11" spans="1:12" ht="22.5" customHeight="1">
      <c r="A11" s="59">
        <v>7</v>
      </c>
      <c r="B11" s="67" t="s">
        <v>74</v>
      </c>
      <c r="C11" s="62" t="s">
        <v>75</v>
      </c>
      <c r="D11" s="63">
        <v>38267</v>
      </c>
      <c r="E11" s="68" t="s">
        <v>67</v>
      </c>
      <c r="F11" s="64">
        <v>221.1</v>
      </c>
      <c r="G11" s="65"/>
      <c r="H11" s="66">
        <v>17688</v>
      </c>
      <c r="I11" s="85">
        <f t="shared" si="1"/>
        <v>0.65</v>
      </c>
      <c r="J11" s="86">
        <f t="shared" si="0"/>
        <v>11497</v>
      </c>
      <c r="K11" s="88"/>
      <c r="L11" s="52">
        <f t="shared" si="2"/>
        <v>80</v>
      </c>
    </row>
    <row r="12" spans="1:12" ht="22.5" customHeight="1">
      <c r="A12" s="59">
        <v>8</v>
      </c>
      <c r="B12" s="67" t="s">
        <v>76</v>
      </c>
      <c r="C12" s="62" t="s">
        <v>77</v>
      </c>
      <c r="D12" s="63">
        <v>38268</v>
      </c>
      <c r="E12" s="59" t="s">
        <v>67</v>
      </c>
      <c r="F12" s="64">
        <v>559</v>
      </c>
      <c r="G12" s="65"/>
      <c r="H12" s="66">
        <v>36335</v>
      </c>
      <c r="I12" s="85">
        <f t="shared" si="1"/>
        <v>0.65</v>
      </c>
      <c r="J12" s="86">
        <f t="shared" si="0"/>
        <v>23618</v>
      </c>
      <c r="K12" s="88"/>
      <c r="L12" s="52">
        <f t="shared" si="2"/>
        <v>65</v>
      </c>
    </row>
    <row r="13" spans="1:12" ht="22.5" customHeight="1">
      <c r="A13" s="59">
        <v>9</v>
      </c>
      <c r="B13" s="67" t="s">
        <v>78</v>
      </c>
      <c r="C13" s="62" t="s">
        <v>79</v>
      </c>
      <c r="D13" s="63">
        <v>38269</v>
      </c>
      <c r="E13" s="59" t="s">
        <v>80</v>
      </c>
      <c r="F13" s="64">
        <v>1857</v>
      </c>
      <c r="G13" s="65"/>
      <c r="H13" s="66">
        <v>612810</v>
      </c>
      <c r="I13" s="85">
        <f t="shared" si="1"/>
        <v>0.65</v>
      </c>
      <c r="J13" s="86">
        <f t="shared" si="0"/>
        <v>398327</v>
      </c>
      <c r="K13" s="88"/>
      <c r="L13" s="52">
        <f t="shared" si="2"/>
        <v>330</v>
      </c>
    </row>
    <row r="14" spans="1:12" ht="22.5" customHeight="1">
      <c r="A14" s="59">
        <v>10</v>
      </c>
      <c r="B14" s="67" t="s">
        <v>81</v>
      </c>
      <c r="C14" s="62" t="s">
        <v>82</v>
      </c>
      <c r="D14" s="63">
        <v>38270</v>
      </c>
      <c r="E14" s="59" t="s">
        <v>83</v>
      </c>
      <c r="F14" s="64">
        <v>47.1</v>
      </c>
      <c r="G14" s="65"/>
      <c r="H14" s="66">
        <v>3297</v>
      </c>
      <c r="I14" s="85">
        <f t="shared" si="1"/>
        <v>0.65</v>
      </c>
      <c r="J14" s="86">
        <f t="shared" si="0"/>
        <v>2143</v>
      </c>
      <c r="K14" s="87"/>
      <c r="L14" s="52">
        <f t="shared" si="2"/>
        <v>70</v>
      </c>
    </row>
    <row r="15" spans="1:12" ht="22.5" customHeight="1">
      <c r="A15" s="59">
        <v>11</v>
      </c>
      <c r="B15" s="67" t="s">
        <v>84</v>
      </c>
      <c r="C15" s="62" t="s">
        <v>85</v>
      </c>
      <c r="D15" s="63">
        <v>38271</v>
      </c>
      <c r="E15" s="59" t="s">
        <v>86</v>
      </c>
      <c r="F15" s="64">
        <v>1</v>
      </c>
      <c r="G15" s="65"/>
      <c r="H15" s="66">
        <v>1500</v>
      </c>
      <c r="I15" s="85">
        <f t="shared" si="1"/>
        <v>0.65</v>
      </c>
      <c r="J15" s="86">
        <f t="shared" si="0"/>
        <v>975</v>
      </c>
      <c r="K15" s="87"/>
      <c r="L15" s="52">
        <f t="shared" si="2"/>
        <v>1500</v>
      </c>
    </row>
    <row r="16" spans="1:12" ht="22.5" customHeight="1">
      <c r="A16" s="59">
        <v>12</v>
      </c>
      <c r="B16" s="67" t="s">
        <v>87</v>
      </c>
      <c r="C16" s="62" t="s">
        <v>88</v>
      </c>
      <c r="D16" s="63">
        <v>38272</v>
      </c>
      <c r="E16" s="59" t="s">
        <v>83</v>
      </c>
      <c r="F16" s="64">
        <v>200</v>
      </c>
      <c r="G16" s="65"/>
      <c r="H16" s="66">
        <v>20000</v>
      </c>
      <c r="I16" s="85">
        <f t="shared" si="1"/>
        <v>0.65</v>
      </c>
      <c r="J16" s="86">
        <f t="shared" si="0"/>
        <v>13000</v>
      </c>
      <c r="K16" s="88"/>
      <c r="L16" s="52">
        <f t="shared" si="2"/>
        <v>100</v>
      </c>
    </row>
    <row r="17" spans="1:12" ht="22.5" customHeight="1">
      <c r="A17" s="59">
        <v>13</v>
      </c>
      <c r="B17" s="67" t="s">
        <v>87</v>
      </c>
      <c r="C17" s="62" t="s">
        <v>89</v>
      </c>
      <c r="D17" s="63">
        <v>38273</v>
      </c>
      <c r="E17" s="59" t="s">
        <v>83</v>
      </c>
      <c r="F17" s="64">
        <v>60</v>
      </c>
      <c r="G17" s="65"/>
      <c r="H17" s="66">
        <v>10800</v>
      </c>
      <c r="I17" s="85">
        <f t="shared" si="1"/>
        <v>0.65</v>
      </c>
      <c r="J17" s="86">
        <f t="shared" si="0"/>
        <v>7020</v>
      </c>
      <c r="K17" s="87"/>
      <c r="L17" s="52">
        <f t="shared" si="2"/>
        <v>180</v>
      </c>
    </row>
    <row r="18" spans="1:12" ht="22.5" customHeight="1">
      <c r="A18" s="59">
        <v>14</v>
      </c>
      <c r="B18" s="67" t="s">
        <v>90</v>
      </c>
      <c r="C18" s="62" t="s">
        <v>91</v>
      </c>
      <c r="D18" s="63">
        <v>38274</v>
      </c>
      <c r="E18" s="59" t="s">
        <v>92</v>
      </c>
      <c r="F18" s="64">
        <v>1</v>
      </c>
      <c r="G18" s="65"/>
      <c r="H18" s="66">
        <v>12000</v>
      </c>
      <c r="I18" s="85">
        <v>1</v>
      </c>
      <c r="J18" s="86">
        <f t="shared" si="0"/>
        <v>12000</v>
      </c>
      <c r="K18" s="87"/>
      <c r="L18" s="52">
        <f t="shared" si="2"/>
        <v>12000</v>
      </c>
    </row>
    <row r="19" spans="1:12" ht="22.5" customHeight="1">
      <c r="A19" s="59">
        <v>15</v>
      </c>
      <c r="B19" s="67" t="s">
        <v>90</v>
      </c>
      <c r="C19" s="62" t="s">
        <v>93</v>
      </c>
      <c r="D19" s="63">
        <v>38275</v>
      </c>
      <c r="E19" s="59" t="s">
        <v>92</v>
      </c>
      <c r="F19" s="64">
        <v>6</v>
      </c>
      <c r="G19" s="65"/>
      <c r="H19" s="66">
        <v>15000</v>
      </c>
      <c r="I19" s="85">
        <v>1</v>
      </c>
      <c r="J19" s="86">
        <f t="shared" si="0"/>
        <v>15000</v>
      </c>
      <c r="K19" s="87"/>
      <c r="L19" s="52">
        <f t="shared" si="2"/>
        <v>2500</v>
      </c>
    </row>
    <row r="20" spans="1:12" ht="22.5" customHeight="1">
      <c r="A20" s="59">
        <v>16</v>
      </c>
      <c r="B20" s="67" t="s">
        <v>94</v>
      </c>
      <c r="C20" s="62" t="s">
        <v>95</v>
      </c>
      <c r="D20" s="63">
        <v>38276</v>
      </c>
      <c r="E20" s="59" t="s">
        <v>92</v>
      </c>
      <c r="F20" s="64">
        <v>1</v>
      </c>
      <c r="G20" s="65"/>
      <c r="H20" s="66">
        <v>200</v>
      </c>
      <c r="I20" s="85">
        <v>1</v>
      </c>
      <c r="J20" s="86">
        <f t="shared" si="0"/>
        <v>200</v>
      </c>
      <c r="K20" s="87"/>
      <c r="L20" s="52">
        <f aca="true" t="shared" si="3" ref="L20:L33">H20/F20</f>
        <v>200</v>
      </c>
    </row>
    <row r="21" spans="1:12" ht="22.5" customHeight="1">
      <c r="A21" s="59">
        <v>17</v>
      </c>
      <c r="B21" s="67" t="s">
        <v>96</v>
      </c>
      <c r="C21" s="62" t="s">
        <v>97</v>
      </c>
      <c r="D21" s="63">
        <v>38277</v>
      </c>
      <c r="E21" s="59" t="s">
        <v>92</v>
      </c>
      <c r="F21" s="64">
        <v>1</v>
      </c>
      <c r="G21" s="65"/>
      <c r="H21" s="66">
        <v>800</v>
      </c>
      <c r="I21" s="85">
        <v>1</v>
      </c>
      <c r="J21" s="86">
        <f t="shared" si="0"/>
        <v>800</v>
      </c>
      <c r="K21" s="87"/>
      <c r="L21" s="52">
        <f t="shared" si="3"/>
        <v>800</v>
      </c>
    </row>
    <row r="22" spans="1:12" ht="22.5" customHeight="1">
      <c r="A22" s="59">
        <v>18</v>
      </c>
      <c r="B22" s="67" t="s">
        <v>98</v>
      </c>
      <c r="C22" s="62" t="s">
        <v>99</v>
      </c>
      <c r="D22" s="63">
        <v>38278</v>
      </c>
      <c r="E22" s="59" t="s">
        <v>92</v>
      </c>
      <c r="F22" s="64">
        <v>1</v>
      </c>
      <c r="G22" s="65"/>
      <c r="H22" s="66">
        <v>3000</v>
      </c>
      <c r="I22" s="85">
        <v>1</v>
      </c>
      <c r="J22" s="86">
        <f t="shared" si="0"/>
        <v>3000</v>
      </c>
      <c r="K22" s="87"/>
      <c r="L22" s="52">
        <f t="shared" si="3"/>
        <v>3000</v>
      </c>
    </row>
    <row r="23" spans="1:12" ht="22.5" customHeight="1">
      <c r="A23" s="59">
        <v>19</v>
      </c>
      <c r="B23" s="67" t="s">
        <v>98</v>
      </c>
      <c r="C23" s="62" t="s">
        <v>100</v>
      </c>
      <c r="D23" s="63">
        <v>38279</v>
      </c>
      <c r="E23" s="59" t="s">
        <v>92</v>
      </c>
      <c r="F23" s="64">
        <v>1</v>
      </c>
      <c r="G23" s="65"/>
      <c r="H23" s="66">
        <v>3500</v>
      </c>
      <c r="I23" s="85">
        <v>1</v>
      </c>
      <c r="J23" s="86">
        <f aca="true" t="shared" si="4" ref="J23:J33">ROUND(H23*I23,0)</f>
        <v>3500</v>
      </c>
      <c r="K23" s="87"/>
      <c r="L23" s="52">
        <f t="shared" si="3"/>
        <v>3500</v>
      </c>
    </row>
    <row r="24" spans="1:12" ht="22.5" customHeight="1">
      <c r="A24" s="59">
        <v>20</v>
      </c>
      <c r="B24" s="67" t="s">
        <v>98</v>
      </c>
      <c r="C24" s="62" t="s">
        <v>101</v>
      </c>
      <c r="D24" s="63">
        <v>38280</v>
      </c>
      <c r="E24" s="59" t="s">
        <v>92</v>
      </c>
      <c r="F24" s="64">
        <v>1</v>
      </c>
      <c r="G24" s="65"/>
      <c r="H24" s="66">
        <v>2500</v>
      </c>
      <c r="I24" s="85">
        <v>1</v>
      </c>
      <c r="J24" s="86">
        <f t="shared" si="4"/>
        <v>2500</v>
      </c>
      <c r="K24" s="87"/>
      <c r="L24" s="52">
        <f t="shared" si="3"/>
        <v>2500</v>
      </c>
    </row>
    <row r="25" spans="1:12" ht="22.5" customHeight="1">
      <c r="A25" s="59">
        <v>21</v>
      </c>
      <c r="B25" s="67" t="s">
        <v>102</v>
      </c>
      <c r="C25" s="62" t="s">
        <v>103</v>
      </c>
      <c r="D25" s="63">
        <v>38281</v>
      </c>
      <c r="E25" s="59" t="s">
        <v>92</v>
      </c>
      <c r="F25" s="64">
        <v>1</v>
      </c>
      <c r="G25" s="65"/>
      <c r="H25" s="66">
        <v>1100</v>
      </c>
      <c r="I25" s="85">
        <v>1</v>
      </c>
      <c r="J25" s="86">
        <f t="shared" si="4"/>
        <v>1100</v>
      </c>
      <c r="K25" s="87"/>
      <c r="L25" s="52">
        <f t="shared" si="3"/>
        <v>1100</v>
      </c>
    </row>
    <row r="26" spans="1:12" ht="22.5" customHeight="1">
      <c r="A26" s="59">
        <v>22</v>
      </c>
      <c r="B26" s="67" t="s">
        <v>102</v>
      </c>
      <c r="C26" s="62" t="s">
        <v>104</v>
      </c>
      <c r="D26" s="63">
        <v>38282</v>
      </c>
      <c r="E26" s="59" t="s">
        <v>92</v>
      </c>
      <c r="F26" s="64">
        <v>3</v>
      </c>
      <c r="G26" s="65"/>
      <c r="H26" s="66">
        <v>2400</v>
      </c>
      <c r="I26" s="85">
        <v>1</v>
      </c>
      <c r="J26" s="86">
        <f t="shared" si="4"/>
        <v>2400</v>
      </c>
      <c r="K26" s="87"/>
      <c r="L26" s="52">
        <f t="shared" si="3"/>
        <v>800</v>
      </c>
    </row>
    <row r="27" spans="1:12" ht="22.5" customHeight="1">
      <c r="A27" s="59">
        <v>23</v>
      </c>
      <c r="B27" s="67" t="s">
        <v>105</v>
      </c>
      <c r="C27" s="62" t="s">
        <v>106</v>
      </c>
      <c r="D27" s="63">
        <v>38283</v>
      </c>
      <c r="E27" s="59" t="s">
        <v>92</v>
      </c>
      <c r="F27" s="64">
        <v>1</v>
      </c>
      <c r="G27" s="65"/>
      <c r="H27" s="66">
        <v>1200</v>
      </c>
      <c r="I27" s="85">
        <v>1</v>
      </c>
      <c r="J27" s="86">
        <f t="shared" si="4"/>
        <v>1200</v>
      </c>
      <c r="K27" s="87"/>
      <c r="L27" s="52">
        <f t="shared" si="3"/>
        <v>1200</v>
      </c>
    </row>
    <row r="28" spans="1:12" ht="22.5" customHeight="1">
      <c r="A28" s="59">
        <v>24</v>
      </c>
      <c r="B28" s="67" t="s">
        <v>107</v>
      </c>
      <c r="C28" s="62" t="s">
        <v>104</v>
      </c>
      <c r="D28" s="63">
        <v>38284</v>
      </c>
      <c r="E28" s="59" t="s">
        <v>92</v>
      </c>
      <c r="F28" s="64">
        <v>2</v>
      </c>
      <c r="G28" s="65"/>
      <c r="H28" s="66">
        <v>1200</v>
      </c>
      <c r="I28" s="85">
        <v>1</v>
      </c>
      <c r="J28" s="86">
        <f t="shared" si="4"/>
        <v>1200</v>
      </c>
      <c r="K28" s="87"/>
      <c r="L28" s="52">
        <f t="shared" si="3"/>
        <v>600</v>
      </c>
    </row>
    <row r="29" spans="1:12" ht="22.5" customHeight="1">
      <c r="A29" s="59">
        <v>25</v>
      </c>
      <c r="B29" s="67" t="s">
        <v>108</v>
      </c>
      <c r="C29" s="62" t="s">
        <v>109</v>
      </c>
      <c r="D29" s="63">
        <v>38285</v>
      </c>
      <c r="E29" s="59" t="s">
        <v>110</v>
      </c>
      <c r="F29" s="64">
        <v>1</v>
      </c>
      <c r="G29" s="65"/>
      <c r="H29" s="66">
        <v>1800</v>
      </c>
      <c r="I29" s="85">
        <f aca="true" t="shared" si="5" ref="I29:I33">13/20</f>
        <v>0.65</v>
      </c>
      <c r="J29" s="86">
        <f t="shared" si="4"/>
        <v>1170</v>
      </c>
      <c r="K29" s="87"/>
      <c r="L29" s="52">
        <f t="shared" si="3"/>
        <v>1800</v>
      </c>
    </row>
    <row r="30" spans="1:12" ht="22.5" customHeight="1">
      <c r="A30" s="59">
        <v>26</v>
      </c>
      <c r="B30" s="67" t="s">
        <v>111</v>
      </c>
      <c r="C30" s="62" t="s">
        <v>112</v>
      </c>
      <c r="D30" s="63">
        <v>38286</v>
      </c>
      <c r="E30" s="59" t="s">
        <v>67</v>
      </c>
      <c r="F30" s="64">
        <v>4</v>
      </c>
      <c r="G30" s="65"/>
      <c r="H30" s="66">
        <v>2240</v>
      </c>
      <c r="I30" s="85">
        <f t="shared" si="5"/>
        <v>0.65</v>
      </c>
      <c r="J30" s="86">
        <f t="shared" si="4"/>
        <v>1456</v>
      </c>
      <c r="K30" s="87"/>
      <c r="L30" s="52">
        <f t="shared" si="3"/>
        <v>560</v>
      </c>
    </row>
    <row r="31" spans="1:12" ht="22.5" customHeight="1">
      <c r="A31" s="59">
        <v>27</v>
      </c>
      <c r="B31" s="67" t="s">
        <v>113</v>
      </c>
      <c r="C31" s="62" t="s">
        <v>114</v>
      </c>
      <c r="D31" s="63">
        <v>38287</v>
      </c>
      <c r="E31" s="59" t="s">
        <v>115</v>
      </c>
      <c r="F31" s="64">
        <v>10</v>
      </c>
      <c r="G31" s="65"/>
      <c r="H31" s="66">
        <v>4000</v>
      </c>
      <c r="I31" s="85">
        <f t="shared" si="5"/>
        <v>0.65</v>
      </c>
      <c r="J31" s="86">
        <f t="shared" si="4"/>
        <v>2600</v>
      </c>
      <c r="K31" s="87"/>
      <c r="L31" s="52">
        <f t="shared" si="3"/>
        <v>400</v>
      </c>
    </row>
    <row r="32" spans="1:12" ht="22.5" customHeight="1">
      <c r="A32" s="59">
        <v>28</v>
      </c>
      <c r="B32" s="67" t="s">
        <v>116</v>
      </c>
      <c r="C32" s="62" t="s">
        <v>117</v>
      </c>
      <c r="D32" s="63">
        <v>38288</v>
      </c>
      <c r="E32" s="59" t="s">
        <v>67</v>
      </c>
      <c r="F32" s="64">
        <v>270</v>
      </c>
      <c r="G32" s="65"/>
      <c r="H32" s="66">
        <v>27000</v>
      </c>
      <c r="I32" s="85">
        <f t="shared" si="5"/>
        <v>0.65</v>
      </c>
      <c r="J32" s="86">
        <f t="shared" si="4"/>
        <v>17550</v>
      </c>
      <c r="K32" s="87"/>
      <c r="L32" s="52">
        <f t="shared" si="3"/>
        <v>100</v>
      </c>
    </row>
    <row r="33" spans="1:12" ht="22.5" customHeight="1">
      <c r="A33" s="59">
        <v>29</v>
      </c>
      <c r="B33" s="67" t="s">
        <v>118</v>
      </c>
      <c r="C33" s="62" t="s">
        <v>119</v>
      </c>
      <c r="D33" s="63">
        <v>38289</v>
      </c>
      <c r="E33" s="59" t="s">
        <v>120</v>
      </c>
      <c r="F33" s="64">
        <v>1</v>
      </c>
      <c r="G33" s="65"/>
      <c r="H33" s="66">
        <v>2000</v>
      </c>
      <c r="I33" s="85">
        <f t="shared" si="5"/>
        <v>0.65</v>
      </c>
      <c r="J33" s="86">
        <f t="shared" si="4"/>
        <v>1300</v>
      </c>
      <c r="K33" s="87"/>
      <c r="L33" s="52">
        <f t="shared" si="3"/>
        <v>2000</v>
      </c>
    </row>
    <row r="34" spans="1:11" ht="22.5" customHeight="1">
      <c r="A34" s="59"/>
      <c r="B34" s="67"/>
      <c r="C34" s="62"/>
      <c r="D34" s="59"/>
      <c r="E34" s="59"/>
      <c r="F34" s="69"/>
      <c r="G34" s="59"/>
      <c r="H34" s="70"/>
      <c r="I34" s="70"/>
      <c r="J34" s="89"/>
      <c r="K34" s="88"/>
    </row>
    <row r="35" spans="1:11" ht="22.5" customHeight="1">
      <c r="A35" s="71" t="s">
        <v>48</v>
      </c>
      <c r="B35" s="71"/>
      <c r="C35" s="72"/>
      <c r="D35" s="59"/>
      <c r="E35" s="73"/>
      <c r="F35" s="74"/>
      <c r="G35" s="75">
        <f>SUM(G5:G34)</f>
        <v>0</v>
      </c>
      <c r="H35" s="75">
        <f>SUM(H5:H34)</f>
        <v>1108548</v>
      </c>
      <c r="I35" s="75"/>
      <c r="J35" s="75">
        <f>SUM(J5:J34)</f>
        <v>735572</v>
      </c>
      <c r="K35" s="87"/>
    </row>
    <row r="36" spans="1:9" ht="14.25">
      <c r="A36" s="76"/>
      <c r="B36" s="76"/>
      <c r="C36" s="77"/>
      <c r="D36" s="78"/>
      <c r="E36" s="78"/>
      <c r="F36" s="78"/>
      <c r="G36" s="78"/>
      <c r="H36" s="79"/>
      <c r="I36" s="79"/>
    </row>
    <row r="37" spans="1:9" ht="14.25">
      <c r="A37" s="76"/>
      <c r="B37" s="76"/>
      <c r="C37" s="77"/>
      <c r="D37" s="78"/>
      <c r="E37" s="78"/>
      <c r="F37" s="78"/>
      <c r="G37" s="78"/>
      <c r="H37" s="79"/>
      <c r="I37" s="79"/>
    </row>
  </sheetData>
  <sheetProtection/>
  <autoFilter ref="A4:O37"/>
  <mergeCells count="3">
    <mergeCell ref="A1:K1"/>
    <mergeCell ref="A2:K2"/>
    <mergeCell ref="A35:B35"/>
  </mergeCells>
  <printOptions/>
  <pageMargins left="0.4326388888888889" right="0.2" top="0.72" bottom="0.39305555555555555" header="0.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L9" sqref="L9"/>
    </sheetView>
  </sheetViews>
  <sheetFormatPr defaultColWidth="7.875" defaultRowHeight="15.75" customHeight="1"/>
  <cols>
    <col min="1" max="1" width="3.875" style="24" customWidth="1"/>
    <col min="2" max="2" width="15.875" style="24" customWidth="1"/>
    <col min="3" max="3" width="3.125" style="24" hidden="1" customWidth="1"/>
    <col min="4" max="4" width="21.375" style="24" customWidth="1"/>
    <col min="5" max="5" width="9.50390625" style="24" customWidth="1"/>
    <col min="6" max="6" width="4.75390625" style="24" customWidth="1"/>
    <col min="7" max="7" width="5.375" style="24" customWidth="1"/>
    <col min="8" max="8" width="7.25390625" style="24" customWidth="1"/>
    <col min="9" max="9" width="7.625" style="24" customWidth="1"/>
    <col min="10" max="10" width="9.25390625" style="24" customWidth="1"/>
    <col min="11" max="11" width="6.75390625" style="24" customWidth="1"/>
    <col min="12" max="12" width="8.25390625" style="24" customWidth="1"/>
    <col min="13" max="13" width="10.75390625" style="24" customWidth="1"/>
    <col min="14" max="14" width="16.00390625" style="24" customWidth="1"/>
    <col min="15" max="15" width="8.25390625" style="24" customWidth="1"/>
    <col min="16" max="253" width="7.875" style="24" customWidth="1"/>
    <col min="254" max="16384" width="7.875" style="24" customWidth="1"/>
  </cols>
  <sheetData>
    <row r="1" spans="1:14" s="22" customFormat="1" ht="30" customHeight="1">
      <c r="A1" s="25" t="s">
        <v>121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customHeight="1">
      <c r="A2" s="27" t="str">
        <f>'4-6固定资产汇总'!A2</f>
        <v>评估基准日：2021年12月1日</v>
      </c>
      <c r="B2" s="28"/>
      <c r="C2" s="28"/>
      <c r="D2" s="28"/>
      <c r="E2" s="28"/>
      <c r="F2" s="28"/>
      <c r="G2" s="28"/>
      <c r="H2" s="28"/>
      <c r="I2" s="28"/>
      <c r="J2" s="38"/>
      <c r="K2" s="38"/>
      <c r="L2" s="38"/>
      <c r="M2" s="38"/>
      <c r="N2" s="38"/>
    </row>
    <row r="3" spans="1:14" ht="13.5" customHeight="1">
      <c r="A3" s="28"/>
      <c r="B3" s="28"/>
      <c r="C3" s="28"/>
      <c r="D3" s="28"/>
      <c r="E3" s="28"/>
      <c r="F3" s="28"/>
      <c r="G3" s="28"/>
      <c r="H3" s="28"/>
      <c r="I3" s="28"/>
      <c r="J3" s="38"/>
      <c r="K3" s="38"/>
      <c r="L3" s="38"/>
      <c r="M3" s="38"/>
      <c r="N3" s="39"/>
    </row>
    <row r="4" spans="1:14" ht="15.75" customHeight="1">
      <c r="A4" s="29" t="str">
        <f>'4-6固定资产汇总'!A4</f>
        <v>被评估单位：彭代汉</v>
      </c>
      <c r="L4" s="40"/>
      <c r="M4" s="40" t="s">
        <v>4</v>
      </c>
      <c r="N4" s="41"/>
    </row>
    <row r="5" spans="1:16" s="23" customFormat="1" ht="34.5" customHeight="1">
      <c r="A5" s="30" t="s">
        <v>21</v>
      </c>
      <c r="B5" s="30" t="s">
        <v>122</v>
      </c>
      <c r="C5" s="30" t="s">
        <v>123</v>
      </c>
      <c r="D5" s="30" t="s">
        <v>124</v>
      </c>
      <c r="E5" s="30" t="s">
        <v>125</v>
      </c>
      <c r="F5" s="30" t="s">
        <v>126</v>
      </c>
      <c r="G5" s="30" t="s">
        <v>127</v>
      </c>
      <c r="H5" s="30" t="s">
        <v>128</v>
      </c>
      <c r="I5" s="30" t="s">
        <v>129</v>
      </c>
      <c r="J5" s="30" t="s">
        <v>130</v>
      </c>
      <c r="K5" s="30" t="s">
        <v>57</v>
      </c>
      <c r="L5" s="42" t="s">
        <v>131</v>
      </c>
      <c r="M5" s="30" t="s">
        <v>7</v>
      </c>
      <c r="N5" s="30" t="s">
        <v>8</v>
      </c>
      <c r="O5" s="18" t="s">
        <v>132</v>
      </c>
      <c r="P5" s="43"/>
    </row>
    <row r="6" spans="1:15" ht="57.75" customHeight="1">
      <c r="A6" s="31">
        <v>1</v>
      </c>
      <c r="B6" s="18" t="s">
        <v>133</v>
      </c>
      <c r="C6" s="32"/>
      <c r="D6" s="33" t="s">
        <v>134</v>
      </c>
      <c r="E6" s="34" t="s">
        <v>135</v>
      </c>
      <c r="F6" s="9" t="s">
        <v>136</v>
      </c>
      <c r="G6" s="9" t="s">
        <v>137</v>
      </c>
      <c r="H6" s="31">
        <v>27</v>
      </c>
      <c r="I6" s="44" t="s">
        <v>138</v>
      </c>
      <c r="J6" s="45">
        <f>18105-660</f>
        <v>17445</v>
      </c>
      <c r="K6" s="46"/>
      <c r="L6" s="46">
        <v>230</v>
      </c>
      <c r="M6" s="46">
        <f>ROUND(J6*L6,0)</f>
        <v>4012350</v>
      </c>
      <c r="N6" s="47" t="s">
        <v>139</v>
      </c>
      <c r="O6" s="48">
        <f>L6*666.67/10000</f>
        <v>15.333409999999997</v>
      </c>
    </row>
    <row r="7" spans="1:15" ht="15.75" customHeight="1">
      <c r="A7" s="31"/>
      <c r="B7" s="31"/>
      <c r="C7" s="32"/>
      <c r="D7" s="32"/>
      <c r="E7" s="35"/>
      <c r="F7" s="31"/>
      <c r="G7" s="31"/>
      <c r="H7" s="31"/>
      <c r="I7" s="31"/>
      <c r="J7" s="46"/>
      <c r="K7" s="46"/>
      <c r="L7" s="46"/>
      <c r="M7" s="46"/>
      <c r="N7" s="49"/>
      <c r="O7" s="50"/>
    </row>
    <row r="8" spans="1:15" ht="15.75" customHeight="1">
      <c r="A8" s="31"/>
      <c r="B8" s="31"/>
      <c r="C8" s="32"/>
      <c r="D8" s="32"/>
      <c r="E8" s="35"/>
      <c r="F8" s="31"/>
      <c r="G8" s="31"/>
      <c r="H8" s="31"/>
      <c r="I8" s="31"/>
      <c r="J8" s="46"/>
      <c r="K8" s="46"/>
      <c r="L8" s="46"/>
      <c r="M8" s="46"/>
      <c r="N8" s="50"/>
      <c r="O8" s="50"/>
    </row>
    <row r="9" spans="1:15" ht="15.75" customHeight="1">
      <c r="A9" s="31"/>
      <c r="B9" s="31"/>
      <c r="C9" s="32"/>
      <c r="D9" s="32"/>
      <c r="E9" s="35"/>
      <c r="F9" s="31"/>
      <c r="G9" s="31"/>
      <c r="H9" s="31"/>
      <c r="I9" s="31"/>
      <c r="J9" s="46"/>
      <c r="K9" s="46"/>
      <c r="L9" s="46"/>
      <c r="M9" s="46"/>
      <c r="N9" s="50"/>
      <c r="O9" s="50"/>
    </row>
    <row r="10" spans="1:15" ht="15.75" customHeight="1">
      <c r="A10" s="31"/>
      <c r="B10" s="31"/>
      <c r="C10" s="32"/>
      <c r="D10" s="32"/>
      <c r="E10" s="35"/>
      <c r="F10" s="31"/>
      <c r="G10" s="31"/>
      <c r="H10" s="31"/>
      <c r="I10" s="31"/>
      <c r="J10" s="46"/>
      <c r="K10" s="46"/>
      <c r="L10" s="46"/>
      <c r="M10" s="46"/>
      <c r="N10" s="50"/>
      <c r="O10" s="50"/>
    </row>
    <row r="11" spans="1:15" ht="15.75" customHeight="1">
      <c r="A11" s="31"/>
      <c r="B11" s="31"/>
      <c r="C11" s="32"/>
      <c r="D11" s="32"/>
      <c r="E11" s="35"/>
      <c r="F11" s="31"/>
      <c r="G11" s="31"/>
      <c r="H11" s="31"/>
      <c r="I11" s="31"/>
      <c r="J11" s="46"/>
      <c r="K11" s="46"/>
      <c r="L11" s="46"/>
      <c r="M11" s="46"/>
      <c r="N11" s="50"/>
      <c r="O11" s="50"/>
    </row>
    <row r="12" spans="1:15" ht="15.75" customHeight="1">
      <c r="A12" s="31"/>
      <c r="B12" s="31"/>
      <c r="C12" s="32"/>
      <c r="D12" s="32"/>
      <c r="E12" s="35"/>
      <c r="F12" s="31"/>
      <c r="G12" s="31"/>
      <c r="H12" s="31"/>
      <c r="I12" s="31"/>
      <c r="J12" s="46"/>
      <c r="K12" s="46"/>
      <c r="L12" s="46"/>
      <c r="M12" s="46"/>
      <c r="N12" s="50"/>
      <c r="O12" s="50"/>
    </row>
    <row r="13" spans="1:15" ht="15.75" customHeight="1">
      <c r="A13" s="9" t="s">
        <v>140</v>
      </c>
      <c r="B13" s="9"/>
      <c r="C13" s="9"/>
      <c r="D13" s="9"/>
      <c r="E13" s="35"/>
      <c r="F13" s="31"/>
      <c r="G13" s="31"/>
      <c r="H13" s="31"/>
      <c r="I13" s="31"/>
      <c r="J13" s="46">
        <f>SUM(J6:J12)</f>
        <v>17445</v>
      </c>
      <c r="K13" s="46">
        <f>SUM(K6:K12)</f>
        <v>0</v>
      </c>
      <c r="L13" s="46"/>
      <c r="M13" s="46">
        <f>SUM(M6:M12)</f>
        <v>4012350</v>
      </c>
      <c r="N13" s="46"/>
      <c r="O13" s="50"/>
    </row>
    <row r="14" spans="1:14" ht="15.75" customHeight="1">
      <c r="A14" s="36"/>
      <c r="B14" s="36"/>
      <c r="C14" s="36"/>
      <c r="D14" s="36"/>
      <c r="E14" s="36"/>
      <c r="F14" s="36"/>
      <c r="G14" s="36"/>
      <c r="H14" s="36"/>
      <c r="J14" s="51"/>
      <c r="K14" s="51"/>
      <c r="L14" s="51"/>
      <c r="M14" s="51"/>
      <c r="N14" s="51"/>
    </row>
    <row r="15" ht="15.75" customHeight="1">
      <c r="A15" s="37"/>
    </row>
  </sheetData>
  <sheetProtection/>
  <mergeCells count="3">
    <mergeCell ref="A1:N1"/>
    <mergeCell ref="A2:N2"/>
    <mergeCell ref="A13:D13"/>
  </mergeCells>
  <printOptions horizontalCentered="1"/>
  <pageMargins left="0.08" right="0.08" top="0.87" bottom="0.66" header="0.67" footer="0.51"/>
  <pageSetup fitToHeight="0"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5.75390625" style="1" customWidth="1"/>
    <col min="2" max="2" width="28.00390625" style="1" customWidth="1"/>
    <col min="3" max="4" width="5.75390625" style="1" customWidth="1"/>
    <col min="5" max="5" width="7.875" style="1" customWidth="1"/>
    <col min="6" max="6" width="10.00390625" style="1" customWidth="1"/>
    <col min="7" max="7" width="9.75390625" style="1" customWidth="1"/>
    <col min="8" max="8" width="10.625" style="1" customWidth="1"/>
    <col min="9" max="9" width="14.625" style="1" customWidth="1"/>
    <col min="10" max="10" width="13.375" style="1" customWidth="1"/>
    <col min="11" max="11" width="13.875" style="1" customWidth="1"/>
    <col min="12" max="16384" width="9.00390625" style="1" customWidth="1"/>
  </cols>
  <sheetData>
    <row r="1" spans="1:11" s="1" customFormat="1" ht="25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8" customHeight="1">
      <c r="A2" s="3" t="str">
        <f>'4-6固定资产汇总'!A2</f>
        <v>评估基准日：2021年12月1日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1" t="str">
        <f>'4-6固定资产汇总'!A4</f>
        <v>被评估单位：彭代汉</v>
      </c>
      <c r="J3" s="16"/>
      <c r="K3" s="16" t="s">
        <v>20</v>
      </c>
    </row>
    <row r="4" spans="1:11" s="1" customFormat="1" ht="40.5" customHeight="1">
      <c r="A4" s="4" t="s">
        <v>21</v>
      </c>
      <c r="B4" s="4" t="s">
        <v>22</v>
      </c>
      <c r="C4" s="4" t="s">
        <v>24</v>
      </c>
      <c r="D4" s="4" t="s">
        <v>25</v>
      </c>
      <c r="E4" s="4" t="s">
        <v>26</v>
      </c>
      <c r="F4" s="5" t="s">
        <v>27</v>
      </c>
      <c r="G4" s="6" t="s">
        <v>28</v>
      </c>
      <c r="H4" s="4" t="s">
        <v>29</v>
      </c>
      <c r="I4" s="4" t="s">
        <v>30</v>
      </c>
      <c r="J4" s="4" t="s">
        <v>31</v>
      </c>
      <c r="K4" s="4" t="s">
        <v>8</v>
      </c>
    </row>
    <row r="5" spans="1:11" s="1" customFormat="1" ht="39.75" customHeight="1">
      <c r="A5" s="7">
        <v>1</v>
      </c>
      <c r="B5" s="8" t="s">
        <v>15</v>
      </c>
      <c r="C5" s="9" t="s">
        <v>34</v>
      </c>
      <c r="D5" s="9" t="s">
        <v>35</v>
      </c>
      <c r="E5" s="10">
        <v>15</v>
      </c>
      <c r="F5" s="11" t="s">
        <v>141</v>
      </c>
      <c r="G5" s="12">
        <v>155.53</v>
      </c>
      <c r="H5" s="13">
        <v>4200</v>
      </c>
      <c r="I5" s="12">
        <f aca="true" t="shared" si="0" ref="I5:I8">ROUND(G5*H5,0)</f>
        <v>653226</v>
      </c>
      <c r="J5" s="17" t="s">
        <v>142</v>
      </c>
      <c r="K5" s="18"/>
    </row>
    <row r="6" spans="1:11" s="1" customFormat="1" ht="39.75" customHeight="1">
      <c r="A6" s="7"/>
      <c r="B6" s="8"/>
      <c r="C6" s="9"/>
      <c r="D6" s="9"/>
      <c r="E6" s="10"/>
      <c r="F6" s="7"/>
      <c r="G6" s="12"/>
      <c r="H6" s="12"/>
      <c r="I6" s="12">
        <f t="shared" si="0"/>
        <v>0</v>
      </c>
      <c r="J6" s="17"/>
      <c r="K6" s="9"/>
    </row>
    <row r="7" spans="1:11" s="1" customFormat="1" ht="39.75" customHeight="1">
      <c r="A7" s="7"/>
      <c r="B7" s="14"/>
      <c r="C7" s="9"/>
      <c r="D7" s="9"/>
      <c r="E7" s="10"/>
      <c r="F7" s="7"/>
      <c r="G7" s="12"/>
      <c r="H7" s="12"/>
      <c r="I7" s="12">
        <f t="shared" si="0"/>
        <v>0</v>
      </c>
      <c r="J7" s="17"/>
      <c r="K7" s="19"/>
    </row>
    <row r="8" spans="1:11" s="1" customFormat="1" ht="39.75" customHeight="1">
      <c r="A8" s="7"/>
      <c r="B8" s="14"/>
      <c r="C8" s="9"/>
      <c r="D8" s="9"/>
      <c r="E8" s="10"/>
      <c r="F8" s="7"/>
      <c r="G8" s="12"/>
      <c r="H8" s="12"/>
      <c r="I8" s="12">
        <f t="shared" si="0"/>
        <v>0</v>
      </c>
      <c r="J8" s="17"/>
      <c r="K8" s="19"/>
    </row>
    <row r="9" spans="1:11" s="1" customFormat="1" ht="30" customHeight="1">
      <c r="A9" s="9" t="s">
        <v>48</v>
      </c>
      <c r="B9" s="7"/>
      <c r="C9" s="7"/>
      <c r="D9" s="15"/>
      <c r="E9" s="15"/>
      <c r="F9" s="7"/>
      <c r="G9" s="12">
        <f>SUM(G5:G8)</f>
        <v>155.53</v>
      </c>
      <c r="H9" s="12"/>
      <c r="I9" s="12">
        <f>SUM(I5:I8)</f>
        <v>653226</v>
      </c>
      <c r="J9" s="20"/>
      <c r="K9" s="20"/>
    </row>
    <row r="10" spans="1:10" s="1" customFormat="1" ht="21.75" customHeight="1">
      <c r="A10" s="1" t="s">
        <v>49</v>
      </c>
      <c r="J10" s="1" t="s">
        <v>50</v>
      </c>
    </row>
    <row r="12" s="1" customFormat="1" ht="14.25">
      <c r="I12" s="21"/>
    </row>
    <row r="13" s="1" customFormat="1" ht="14.25">
      <c r="I13" s="21"/>
    </row>
    <row r="14" s="1" customFormat="1" ht="14.25">
      <c r="I14" s="21"/>
    </row>
  </sheetData>
  <sheetProtection/>
  <mergeCells count="3">
    <mergeCell ref="A1:K1"/>
    <mergeCell ref="A2:K2"/>
    <mergeCell ref="A9:C9"/>
  </mergeCells>
  <printOptions/>
  <pageMargins left="0.75" right="0.118055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2014-01-23T08:01:56Z</cp:lastPrinted>
  <dcterms:created xsi:type="dcterms:W3CDTF">1996-12-17T01:32:42Z</dcterms:created>
  <dcterms:modified xsi:type="dcterms:W3CDTF">2022-08-11T08:03:31Z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DEC3B60CCE0F4178A792406E15E30020</vt:lpwstr>
  </property>
</Properties>
</file>