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10" firstSheet="1" activeTab="1"/>
  </bookViews>
  <sheets>
    <sheet name="360Qex" sheetId="1" state="hidden" r:id="rId1"/>
    <sheet name="评估明细表" sheetId="2" r:id="rId2"/>
  </sheets>
  <definedNames>
    <definedName name="_xlnm.Print_Titles" localSheetId="1">'评估明细表'!$1:$3</definedName>
  </definedNames>
  <calcPr fullCalcOnLoad="1"/>
</workbook>
</file>

<file path=xl/sharedStrings.xml><?xml version="1.0" encoding="utf-8"?>
<sst xmlns="http://schemas.openxmlformats.org/spreadsheetml/2006/main" count="96" uniqueCount="46">
  <si>
    <t>序号</t>
  </si>
  <si>
    <t>项目名称</t>
  </si>
  <si>
    <t>单位</t>
  </si>
  <si>
    <t>数量</t>
  </si>
  <si>
    <t>单价（元/㎡）</t>
  </si>
  <si>
    <t>总价（元）</t>
  </si>
  <si>
    <t>备　　　　　　注</t>
  </si>
  <si>
    <t>证号</t>
  </si>
  <si>
    <t>结构形式</t>
  </si>
  <si>
    <t>层数</t>
  </si>
  <si>
    <t>檐高（m）</t>
  </si>
  <si>
    <t xml:space="preserve">  一、证载房屋</t>
  </si>
  <si>
    <t>主房</t>
  </si>
  <si>
    <t>㎡</t>
  </si>
  <si>
    <t>青房权证云门山字第201409820号</t>
  </si>
  <si>
    <t>砖混平顶</t>
  </si>
  <si>
    <t>1-1层</t>
  </si>
  <si>
    <t>西屋</t>
  </si>
  <si>
    <t>小计</t>
  </si>
  <si>
    <t>二、附属物</t>
  </si>
  <si>
    <t>青石地面</t>
  </si>
  <si>
    <t>台阶</t>
  </si>
  <si>
    <t>雨搭</t>
  </si>
  <si>
    <t>银杏树（大）</t>
  </si>
  <si>
    <t>棵</t>
  </si>
  <si>
    <t>石榴（10cm以上）</t>
  </si>
  <si>
    <t>果树（3cm以下）</t>
  </si>
  <si>
    <t>水池</t>
  </si>
  <si>
    <t>个</t>
  </si>
  <si>
    <t>彩钢瓦棚</t>
  </si>
  <si>
    <t>水泥地面</t>
  </si>
  <si>
    <t>院墙</t>
  </si>
  <si>
    <t>迎门墙</t>
  </si>
  <si>
    <t>砖混平顶门楼</t>
  </si>
  <si>
    <t>水泥坡道</t>
  </si>
  <si>
    <t>灵霄（大）</t>
  </si>
  <si>
    <t>葡萄（初）</t>
  </si>
  <si>
    <t>葡萄（幼）</t>
  </si>
  <si>
    <t>月季</t>
  </si>
  <si>
    <t>墩</t>
  </si>
  <si>
    <t>菜地</t>
  </si>
  <si>
    <t>葡萄架（铁）</t>
  </si>
  <si>
    <t>地下室</t>
  </si>
  <si>
    <t>合计</t>
  </si>
  <si>
    <t>张礼平所属青州市冯徐村（门牌号为冯徐十一巷53号）房产及附属物评估明细表</t>
  </si>
  <si>
    <t>/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</si>
</sst>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;_䀎"/>
    <numFmt numFmtId="179" formatCode="0;_凿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8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</cellXfs>
  <cellStyles count="25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_东马官村一组" xfId="18"/>
    <cellStyle name="20% - 强调文字颜色 2" xfId="19"/>
    <cellStyle name="20% - 强调文字颜色 2 2" xfId="20"/>
    <cellStyle name="20% - 强调文字颜色 2 2 2" xfId="21"/>
    <cellStyle name="20% - 强调文字颜色 2 2_东马官村一组" xfId="22"/>
    <cellStyle name="20% - 强调文字颜色 3" xfId="23"/>
    <cellStyle name="20% - 强调文字颜色 3 2" xfId="24"/>
    <cellStyle name="20% - 强调文字颜色 3 2 2" xfId="25"/>
    <cellStyle name="20% - 强调文字颜色 3 2_东马官村一组" xfId="26"/>
    <cellStyle name="20% - 强调文字颜色 4" xfId="27"/>
    <cellStyle name="20% - 强调文字颜色 4 2" xfId="28"/>
    <cellStyle name="20% - 强调文字颜色 4 2 2" xfId="29"/>
    <cellStyle name="20% - 强调文字颜色 4 2_东马官村一组" xfId="30"/>
    <cellStyle name="20% - 强调文字颜色 5" xfId="31"/>
    <cellStyle name="20% - 强调文字颜色 5 2" xfId="32"/>
    <cellStyle name="20% - 强调文字颜色 5 2 2" xfId="33"/>
    <cellStyle name="20% - 强调文字颜色 5 2_东马官村一组" xfId="34"/>
    <cellStyle name="20% - 强调文字颜色 6" xfId="35"/>
    <cellStyle name="20% - 强调文字颜色 6 2" xfId="36"/>
    <cellStyle name="20% - 强调文字颜色 6 2 2" xfId="37"/>
    <cellStyle name="20% - 强调文字颜色 6 2_东马官村一组" xfId="38"/>
    <cellStyle name="40% - 强调文字颜色 1" xfId="39"/>
    <cellStyle name="40% - 强调文字颜色 1 2" xfId="40"/>
    <cellStyle name="40% - 强调文字颜色 1 2 2" xfId="41"/>
    <cellStyle name="40% - 强调文字颜色 1 2_东马官村一组" xfId="42"/>
    <cellStyle name="40% - 强调文字颜色 2" xfId="43"/>
    <cellStyle name="40% - 强调文字颜色 2 2" xfId="44"/>
    <cellStyle name="40% - 强调文字颜色 2 2 2" xfId="45"/>
    <cellStyle name="40% - 强调文字颜色 2 2_东马官村一组" xfId="46"/>
    <cellStyle name="40% - 强调文字颜色 3" xfId="47"/>
    <cellStyle name="40% - 强调文字颜色 3 2" xfId="48"/>
    <cellStyle name="40% - 强调文字颜色 3 2 2" xfId="49"/>
    <cellStyle name="40% - 强调文字颜色 3 2_东马官村一组" xfId="50"/>
    <cellStyle name="40% - 强调文字颜色 4" xfId="51"/>
    <cellStyle name="40% - 强调文字颜色 4 2" xfId="52"/>
    <cellStyle name="40% - 强调文字颜色 4 2 2" xfId="53"/>
    <cellStyle name="40% - 强调文字颜色 4 2_东马官村一组" xfId="54"/>
    <cellStyle name="40% - 强调文字颜色 5" xfId="55"/>
    <cellStyle name="40% - 强调文字颜色 5 2" xfId="56"/>
    <cellStyle name="40% - 强调文字颜色 5 2 2" xfId="57"/>
    <cellStyle name="40% - 强调文字颜色 5 2_东马官村一组" xfId="58"/>
    <cellStyle name="40% - 强调文字颜色 6" xfId="59"/>
    <cellStyle name="40% - 强调文字颜色 6 2" xfId="60"/>
    <cellStyle name="40% - 强调文字颜色 6 2 2" xfId="61"/>
    <cellStyle name="40% - 强调文字颜色 6 2_东马官村一组" xfId="62"/>
    <cellStyle name="60% - 强调文字颜色 1" xfId="63"/>
    <cellStyle name="60% - 强调文字颜色 1 2" xfId="64"/>
    <cellStyle name="60% - 强调文字颜色 1 2 2" xfId="65"/>
    <cellStyle name="60% - 强调文字颜色 1 2_东马官村一组" xfId="66"/>
    <cellStyle name="60% - 强调文字颜色 2" xfId="67"/>
    <cellStyle name="60% - 强调文字颜色 2 2" xfId="68"/>
    <cellStyle name="60% - 强调文字颜色 2 2 2" xfId="69"/>
    <cellStyle name="60% - 强调文字颜色 2 2_东马官村一组" xfId="70"/>
    <cellStyle name="60% - 强调文字颜色 3" xfId="71"/>
    <cellStyle name="60% - 强调文字颜色 3 2" xfId="72"/>
    <cellStyle name="60% - 强调文字颜色 3 2 2" xfId="73"/>
    <cellStyle name="60% - 强调文字颜色 3 2_东马官村一组" xfId="74"/>
    <cellStyle name="60% - 强调文字颜色 4" xfId="75"/>
    <cellStyle name="60% - 强调文字颜色 4 2" xfId="76"/>
    <cellStyle name="60% - 强调文字颜色 4 2 2" xfId="77"/>
    <cellStyle name="60% - 强调文字颜色 4 2_东马官村一组" xfId="78"/>
    <cellStyle name="60% - 强调文字颜色 5" xfId="79"/>
    <cellStyle name="60% - 强调文字颜色 5 2" xfId="80"/>
    <cellStyle name="60% - 强调文字颜色 5 2 2" xfId="81"/>
    <cellStyle name="60% - 强调文字颜色 5 2_东马官村一组" xfId="82"/>
    <cellStyle name="60% - 强调文字颜色 6" xfId="83"/>
    <cellStyle name="60% - 强调文字颜色 6 2" xfId="84"/>
    <cellStyle name="60% - 强调文字颜色 6 2 2" xfId="85"/>
    <cellStyle name="60% - 强调文字颜色 6 2_东马官村一组" xfId="86"/>
    <cellStyle name="Percent" xfId="87"/>
    <cellStyle name="标题" xfId="88"/>
    <cellStyle name="标题 1" xfId="89"/>
    <cellStyle name="标题 1 2" xfId="90"/>
    <cellStyle name="标题 1 2 2" xfId="91"/>
    <cellStyle name="标题 1 2_东马官村一组" xfId="92"/>
    <cellStyle name="标题 2" xfId="93"/>
    <cellStyle name="标题 2 2" xfId="94"/>
    <cellStyle name="标题 2 2 2" xfId="95"/>
    <cellStyle name="标题 2 2_东马官村一组" xfId="96"/>
    <cellStyle name="标题 3" xfId="97"/>
    <cellStyle name="标题 3 2" xfId="98"/>
    <cellStyle name="标题 3 2 2" xfId="99"/>
    <cellStyle name="标题 3 2_东马官村一组" xfId="100"/>
    <cellStyle name="标题 4" xfId="101"/>
    <cellStyle name="标题 4 2" xfId="102"/>
    <cellStyle name="标题 4 2 2" xfId="103"/>
    <cellStyle name="标题 4 2_东马官村一组" xfId="104"/>
    <cellStyle name="标题 5" xfId="105"/>
    <cellStyle name="标题 5 2" xfId="106"/>
    <cellStyle name="标题 5_东马官村一组" xfId="107"/>
    <cellStyle name="差" xfId="108"/>
    <cellStyle name="差 2" xfId="109"/>
    <cellStyle name="差 2 2" xfId="110"/>
    <cellStyle name="差 2_东马官村一组" xfId="111"/>
    <cellStyle name="差_1111111" xfId="112"/>
    <cellStyle name="差_黄井村树木" xfId="113"/>
    <cellStyle name="差_黄井村资料" xfId="114"/>
    <cellStyle name="差_黄井村资料 2" xfId="115"/>
    <cellStyle name="差_黄井村资料 2 2" xfId="116"/>
    <cellStyle name="差_黄井村资料 2_1111111" xfId="117"/>
    <cellStyle name="差_黄井村资料 2_东马官村一组" xfId="118"/>
    <cellStyle name="差_黄井村资料 2_后寺二组李恩生买断" xfId="119"/>
    <cellStyle name="差_黄井村资料 2_后寺二组李恩生协议" xfId="120"/>
    <cellStyle name="差_黄井村资料 2_黄楼辛庄村四组" xfId="121"/>
    <cellStyle name="差_黄井村资料 2_黄楼辛庄村一组最新8.3" xfId="122"/>
    <cellStyle name="差_黄井村资料 2_涝洼村房屋四组资料" xfId="123"/>
    <cellStyle name="差_黄井村资料 2_涝洼村四组" xfId="124"/>
    <cellStyle name="差_青州大酒店复核" xfId="125"/>
    <cellStyle name="差_王府街道" xfId="126"/>
    <cellStyle name="差_中晨化肥厂宿舍二号楼" xfId="127"/>
    <cellStyle name="差_中晨化肥厂宿舍二号楼 2" xfId="128"/>
    <cellStyle name="差_中晨化肥厂宿舍二号楼 2 2" xfId="129"/>
    <cellStyle name="差_中晨化肥厂宿舍二号楼 2_1111111" xfId="130"/>
    <cellStyle name="差_中晨化肥厂宿舍二号楼 2_东马官村一组" xfId="131"/>
    <cellStyle name="差_中晨化肥厂宿舍二号楼 2_后寺二组李恩生买断" xfId="132"/>
    <cellStyle name="差_中晨化肥厂宿舍二号楼 2_后寺二组李恩生协议" xfId="133"/>
    <cellStyle name="差_中晨化肥厂宿舍二号楼 2_黄楼辛庄村四组" xfId="134"/>
    <cellStyle name="差_中晨化肥厂宿舍二号楼 2_黄楼辛庄村一组最新8.3" xfId="135"/>
    <cellStyle name="差_中晨化肥厂宿舍二号楼 2_涝洼村房屋四组资料" xfId="136"/>
    <cellStyle name="差_中晨化肥厂宿舍二号楼 2_涝洼村四组" xfId="137"/>
    <cellStyle name="差_朱家村" xfId="138"/>
    <cellStyle name="差_朱家村 2" xfId="139"/>
    <cellStyle name="差_朱家村 2 2" xfId="140"/>
    <cellStyle name="差_朱家村 2_1111111" xfId="141"/>
    <cellStyle name="差_朱家村 2_东马官村一组" xfId="142"/>
    <cellStyle name="差_朱家村 2_后寺二组李恩生买断" xfId="143"/>
    <cellStyle name="差_朱家村 2_后寺二组李恩生协议" xfId="144"/>
    <cellStyle name="差_朱家村 2_黄楼辛庄村四组" xfId="145"/>
    <cellStyle name="差_朱家村 2_黄楼辛庄村一组最新8.3" xfId="146"/>
    <cellStyle name="差_朱家村 2_涝洼村房屋四组资料" xfId="147"/>
    <cellStyle name="差_朱家村 2_涝洼村四组" xfId="148"/>
    <cellStyle name="常规 2" xfId="149"/>
    <cellStyle name="常规 2 2" xfId="150"/>
    <cellStyle name="常规 2_东马官村一组" xfId="151"/>
    <cellStyle name="Hyperlink" xfId="152"/>
    <cellStyle name="超链接 2" xfId="153"/>
    <cellStyle name="超链接 2 2" xfId="154"/>
    <cellStyle name="超链接 2_东马官村一组" xfId="155"/>
    <cellStyle name="好" xfId="156"/>
    <cellStyle name="好 2" xfId="157"/>
    <cellStyle name="好 2 2" xfId="158"/>
    <cellStyle name="好 2_东马官村一组" xfId="159"/>
    <cellStyle name="好_1111111" xfId="160"/>
    <cellStyle name="好_黄井村树木" xfId="161"/>
    <cellStyle name="好_黄井村资料" xfId="162"/>
    <cellStyle name="好_黄井村资料 2" xfId="163"/>
    <cellStyle name="好_黄井村资料 2 2" xfId="164"/>
    <cellStyle name="好_黄井村资料 2_1111111" xfId="165"/>
    <cellStyle name="好_黄井村资料 2_东马官村一组" xfId="166"/>
    <cellStyle name="好_黄井村资料 2_后寺二组李恩生买断" xfId="167"/>
    <cellStyle name="好_黄井村资料 2_后寺二组李恩生协议" xfId="168"/>
    <cellStyle name="好_黄井村资料 2_黄楼辛庄村四组" xfId="169"/>
    <cellStyle name="好_黄井村资料 2_黄楼辛庄村一组最新8.3" xfId="170"/>
    <cellStyle name="好_黄井村资料 2_涝洼村房屋四组资料" xfId="171"/>
    <cellStyle name="好_黄井村资料 2_涝洼村四组" xfId="172"/>
    <cellStyle name="好_青州大酒店复核" xfId="173"/>
    <cellStyle name="好_王府街道" xfId="174"/>
    <cellStyle name="好_中晨化肥厂宿舍二号楼" xfId="175"/>
    <cellStyle name="好_中晨化肥厂宿舍二号楼 2" xfId="176"/>
    <cellStyle name="好_中晨化肥厂宿舍二号楼 2 2" xfId="177"/>
    <cellStyle name="好_中晨化肥厂宿舍二号楼 2_1111111" xfId="178"/>
    <cellStyle name="好_中晨化肥厂宿舍二号楼 2_东马官村一组" xfId="179"/>
    <cellStyle name="好_中晨化肥厂宿舍二号楼 2_后寺二组李恩生买断" xfId="180"/>
    <cellStyle name="好_中晨化肥厂宿舍二号楼 2_后寺二组李恩生协议" xfId="181"/>
    <cellStyle name="好_中晨化肥厂宿舍二号楼 2_黄楼辛庄村四组" xfId="182"/>
    <cellStyle name="好_中晨化肥厂宿舍二号楼 2_黄楼辛庄村一组最新8.3" xfId="183"/>
    <cellStyle name="好_中晨化肥厂宿舍二号楼 2_涝洼村房屋四组资料" xfId="184"/>
    <cellStyle name="好_中晨化肥厂宿舍二号楼 2_涝洼村四组" xfId="185"/>
    <cellStyle name="好_朱家村" xfId="186"/>
    <cellStyle name="好_朱家村 2" xfId="187"/>
    <cellStyle name="好_朱家村 2 2" xfId="188"/>
    <cellStyle name="好_朱家村 2_1111111" xfId="189"/>
    <cellStyle name="好_朱家村 2_东马官村一组" xfId="190"/>
    <cellStyle name="好_朱家村 2_后寺二组李恩生买断" xfId="191"/>
    <cellStyle name="好_朱家村 2_后寺二组李恩生协议" xfId="192"/>
    <cellStyle name="好_朱家村 2_黄楼辛庄村四组" xfId="193"/>
    <cellStyle name="好_朱家村 2_黄楼辛庄村一组最新8.3" xfId="194"/>
    <cellStyle name="好_朱家村 2_涝洼村房屋四组资料" xfId="195"/>
    <cellStyle name="好_朱家村 2_涝洼村四组" xfId="196"/>
    <cellStyle name="汇总" xfId="197"/>
    <cellStyle name="汇总 2" xfId="198"/>
    <cellStyle name="汇总 2 2" xfId="199"/>
    <cellStyle name="汇总 2_东马官村一组" xfId="200"/>
    <cellStyle name="Currency" xfId="201"/>
    <cellStyle name="Currency [0]" xfId="202"/>
    <cellStyle name="计算" xfId="203"/>
    <cellStyle name="计算 2" xfId="204"/>
    <cellStyle name="计算 2 2" xfId="205"/>
    <cellStyle name="计算 2_东马官村一组" xfId="206"/>
    <cellStyle name="检查单元格" xfId="207"/>
    <cellStyle name="检查单元格 2" xfId="208"/>
    <cellStyle name="检查单元格 2 2" xfId="209"/>
    <cellStyle name="检查单元格 2_东马官村一组" xfId="210"/>
    <cellStyle name="解释性文本" xfId="211"/>
    <cellStyle name="解释性文本 2" xfId="212"/>
    <cellStyle name="解释性文本 2 2" xfId="213"/>
    <cellStyle name="解释性文本 2_东马官村一组" xfId="214"/>
    <cellStyle name="警告文本" xfId="215"/>
    <cellStyle name="警告文本 2" xfId="216"/>
    <cellStyle name="警告文本 2 2" xfId="217"/>
    <cellStyle name="警告文本 2_东马官村一组" xfId="218"/>
    <cellStyle name="链接单元格" xfId="219"/>
    <cellStyle name="链接单元格 2" xfId="220"/>
    <cellStyle name="链接单元格 2 2" xfId="221"/>
    <cellStyle name="链接单元格 2_东马官村一组" xfId="222"/>
    <cellStyle name="Comma" xfId="223"/>
    <cellStyle name="Comma [0]" xfId="224"/>
    <cellStyle name="强调文字颜色 1" xfId="225"/>
    <cellStyle name="强调文字颜色 1 2" xfId="226"/>
    <cellStyle name="强调文字颜色 1 2 2" xfId="227"/>
    <cellStyle name="强调文字颜色 1 2_东马官村一组" xfId="228"/>
    <cellStyle name="强调文字颜色 2" xfId="229"/>
    <cellStyle name="强调文字颜色 2 2" xfId="230"/>
    <cellStyle name="强调文字颜色 2 2 2" xfId="231"/>
    <cellStyle name="强调文字颜色 2 2_东马官村一组" xfId="232"/>
    <cellStyle name="强调文字颜色 3" xfId="233"/>
    <cellStyle name="强调文字颜色 3 2" xfId="234"/>
    <cellStyle name="强调文字颜色 3 2 2" xfId="235"/>
    <cellStyle name="强调文字颜色 3 2_东马官村一组" xfId="236"/>
    <cellStyle name="强调文字颜色 4" xfId="237"/>
    <cellStyle name="强调文字颜色 4 2" xfId="238"/>
    <cellStyle name="强调文字颜色 4 2 2" xfId="239"/>
    <cellStyle name="强调文字颜色 4 2_东马官村一组" xfId="240"/>
    <cellStyle name="强调文字颜色 5" xfId="241"/>
    <cellStyle name="强调文字颜色 5 2" xfId="242"/>
    <cellStyle name="强调文字颜色 5 2 2" xfId="243"/>
    <cellStyle name="强调文字颜色 5 2_东马官村一组" xfId="244"/>
    <cellStyle name="强调文字颜色 6" xfId="245"/>
    <cellStyle name="强调文字颜色 6 2" xfId="246"/>
    <cellStyle name="强调文字颜色 6 2 2" xfId="247"/>
    <cellStyle name="强调文字颜色 6 2_东马官村一组" xfId="248"/>
    <cellStyle name="适中" xfId="249"/>
    <cellStyle name="适中 2" xfId="250"/>
    <cellStyle name="适中 2 2" xfId="251"/>
    <cellStyle name="适中 2_东马官村一组" xfId="252"/>
    <cellStyle name="输出" xfId="253"/>
    <cellStyle name="输出 2" xfId="254"/>
    <cellStyle name="输出 2 2" xfId="255"/>
    <cellStyle name="输出 2_东马官村一组" xfId="256"/>
    <cellStyle name="输入" xfId="257"/>
    <cellStyle name="输入 2" xfId="258"/>
    <cellStyle name="输入 2 2" xfId="259"/>
    <cellStyle name="输入 2_东马官村一组" xfId="260"/>
    <cellStyle name="Followed Hyperlink" xfId="261"/>
    <cellStyle name="注释" xfId="262"/>
    <cellStyle name="注释 2" xfId="263"/>
    <cellStyle name="注释 2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SheetLayoutView="100" workbookViewId="0" topLeftCell="A1">
      <selection activeCell="B28" sqref="B28:D28"/>
    </sheetView>
  </sheetViews>
  <sheetFormatPr defaultColWidth="9.00390625" defaultRowHeight="14.25"/>
  <sheetData/>
  <sheetProtection/>
  <printOptions/>
  <pageMargins left="0.747823152016467" right="0.747823152016467" top="0.999874956025852" bottom="0.999874956025852" header="0.499937478012926" footer="0.4999374780129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E45" sqref="E45"/>
    </sheetView>
  </sheetViews>
  <sheetFormatPr defaultColWidth="9.00390625" defaultRowHeight="14.25"/>
  <cols>
    <col min="1" max="1" width="6.875" style="2" customWidth="1"/>
    <col min="2" max="2" width="17.125" style="2" customWidth="1"/>
    <col min="3" max="3" width="8.125" style="2" customWidth="1"/>
    <col min="4" max="4" width="11.875" style="2" customWidth="1"/>
    <col min="5" max="5" width="14.875" style="2" customWidth="1"/>
    <col min="6" max="7" width="15.00390625" style="3" customWidth="1"/>
    <col min="8" max="8" width="15.875" style="2" customWidth="1"/>
    <col min="9" max="9" width="9.625" style="2" customWidth="1"/>
    <col min="10" max="10" width="11.625" style="2" customWidth="1"/>
    <col min="11" max="16384" width="9.00390625" style="2" customWidth="1"/>
  </cols>
  <sheetData>
    <row r="1" spans="1:10" ht="36.7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0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32" t="s">
        <v>6</v>
      </c>
      <c r="H2" s="32"/>
      <c r="I2" s="32"/>
      <c r="J2" s="33"/>
    </row>
    <row r="3" spans="1:10" s="1" customFormat="1" ht="22.5" customHeight="1">
      <c r="A3" s="18"/>
      <c r="B3" s="18"/>
      <c r="C3" s="18"/>
      <c r="D3" s="18"/>
      <c r="E3" s="18"/>
      <c r="F3" s="18"/>
      <c r="G3" s="5" t="s">
        <v>7</v>
      </c>
      <c r="H3" s="16" t="s">
        <v>8</v>
      </c>
      <c r="I3" s="16" t="s">
        <v>9</v>
      </c>
      <c r="J3" s="17" t="s">
        <v>10</v>
      </c>
    </row>
    <row r="4" spans="1:10" ht="24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31.5" customHeight="1">
      <c r="A5" s="6">
        <v>1</v>
      </c>
      <c r="B5" s="6" t="s">
        <v>12</v>
      </c>
      <c r="C5" s="6" t="s">
        <v>13</v>
      </c>
      <c r="D5" s="7">
        <v>140.64</v>
      </c>
      <c r="E5" s="8">
        <v>2834</v>
      </c>
      <c r="F5" s="8">
        <f>+D5*E5</f>
        <v>398573.75999999995</v>
      </c>
      <c r="G5" s="19" t="s">
        <v>14</v>
      </c>
      <c r="H5" s="7" t="s">
        <v>15</v>
      </c>
      <c r="I5" s="7" t="s">
        <v>16</v>
      </c>
      <c r="J5" s="7">
        <v>4.1</v>
      </c>
    </row>
    <row r="6" spans="1:10" ht="30" customHeight="1">
      <c r="A6" s="6">
        <v>2</v>
      </c>
      <c r="B6" s="6" t="s">
        <v>17</v>
      </c>
      <c r="C6" s="6" t="s">
        <v>13</v>
      </c>
      <c r="D6" s="7">
        <v>21.44</v>
      </c>
      <c r="E6" s="8">
        <v>1457</v>
      </c>
      <c r="F6" s="8">
        <f>D6*E6</f>
        <v>31238.08</v>
      </c>
      <c r="G6" s="20"/>
      <c r="H6" s="7" t="s">
        <v>15</v>
      </c>
      <c r="I6" s="7" t="s">
        <v>16</v>
      </c>
      <c r="J6" s="7">
        <v>2.9</v>
      </c>
    </row>
    <row r="7" spans="1:10" ht="24.75" customHeight="1">
      <c r="A7" s="28" t="s">
        <v>18</v>
      </c>
      <c r="B7" s="29"/>
      <c r="C7" s="30"/>
      <c r="D7" s="7">
        <f>SUM(D5:D6)</f>
        <v>162.07999999999998</v>
      </c>
      <c r="E7" s="8"/>
      <c r="F7" s="8">
        <f>F6+F5</f>
        <v>429811.83999999997</v>
      </c>
      <c r="G7" s="11"/>
      <c r="H7" s="35"/>
      <c r="I7" s="36"/>
      <c r="J7" s="37"/>
    </row>
    <row r="8" spans="1:10" ht="24.75" customHeight="1">
      <c r="A8" s="38" t="s">
        <v>19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24.75" customHeight="1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21" t="s">
        <v>6</v>
      </c>
      <c r="H9" s="22"/>
      <c r="I9" s="22"/>
      <c r="J9" s="23"/>
    </row>
    <row r="10" spans="1:10" ht="24.75" customHeight="1">
      <c r="A10" s="6">
        <v>1</v>
      </c>
      <c r="B10" s="12" t="s">
        <v>20</v>
      </c>
      <c r="C10" s="10" t="s">
        <v>13</v>
      </c>
      <c r="D10" s="12">
        <f>8.2*6.3-6*1</f>
        <v>45.66</v>
      </c>
      <c r="E10" s="9">
        <v>162</v>
      </c>
      <c r="F10" s="8">
        <f aca="true" t="shared" si="0" ref="F10:F15">D10*E10</f>
        <v>7396.919999999999</v>
      </c>
      <c r="G10" s="27" t="s">
        <v>45</v>
      </c>
      <c r="H10" s="27"/>
      <c r="I10" s="27"/>
      <c r="J10" s="27"/>
    </row>
    <row r="11" spans="1:10" ht="24.75" customHeight="1">
      <c r="A11" s="6">
        <v>2</v>
      </c>
      <c r="B11" s="12" t="s">
        <v>21</v>
      </c>
      <c r="C11" s="10" t="s">
        <v>13</v>
      </c>
      <c r="D11" s="12">
        <f>6*1</f>
        <v>6</v>
      </c>
      <c r="E11" s="9">
        <v>81</v>
      </c>
      <c r="F11" s="8">
        <f t="shared" si="0"/>
        <v>486</v>
      </c>
      <c r="G11" s="27" t="s">
        <v>45</v>
      </c>
      <c r="H11" s="27"/>
      <c r="I11" s="27"/>
      <c r="J11" s="27"/>
    </row>
    <row r="12" spans="1:10" ht="24.75" customHeight="1">
      <c r="A12" s="6">
        <v>3</v>
      </c>
      <c r="B12" s="12" t="s">
        <v>22</v>
      </c>
      <c r="C12" s="10" t="s">
        <v>13</v>
      </c>
      <c r="D12" s="12">
        <f>4.8*0.8</f>
        <v>3.84</v>
      </c>
      <c r="E12" s="9">
        <v>63</v>
      </c>
      <c r="F12" s="8">
        <f t="shared" si="0"/>
        <v>241.92</v>
      </c>
      <c r="G12" s="27" t="s">
        <v>45</v>
      </c>
      <c r="H12" s="27"/>
      <c r="I12" s="27"/>
      <c r="J12" s="27"/>
    </row>
    <row r="13" spans="1:10" ht="24.75" customHeight="1">
      <c r="A13" s="6">
        <v>4</v>
      </c>
      <c r="B13" s="12" t="s">
        <v>23</v>
      </c>
      <c r="C13" s="10" t="s">
        <v>24</v>
      </c>
      <c r="D13" s="12">
        <v>1</v>
      </c>
      <c r="E13" s="9">
        <v>300</v>
      </c>
      <c r="F13" s="8">
        <f t="shared" si="0"/>
        <v>300</v>
      </c>
      <c r="G13" s="27" t="s">
        <v>45</v>
      </c>
      <c r="H13" s="27"/>
      <c r="I13" s="27"/>
      <c r="J13" s="27"/>
    </row>
    <row r="14" spans="1:10" ht="24.75" customHeight="1">
      <c r="A14" s="6">
        <v>5</v>
      </c>
      <c r="B14" s="12" t="s">
        <v>25</v>
      </c>
      <c r="C14" s="10" t="s">
        <v>24</v>
      </c>
      <c r="D14" s="12">
        <v>1</v>
      </c>
      <c r="E14" s="9">
        <v>480</v>
      </c>
      <c r="F14" s="8">
        <f t="shared" si="0"/>
        <v>480</v>
      </c>
      <c r="G14" s="27" t="s">
        <v>45</v>
      </c>
      <c r="H14" s="27"/>
      <c r="I14" s="27"/>
      <c r="J14" s="27"/>
    </row>
    <row r="15" spans="1:10" ht="24.75" customHeight="1">
      <c r="A15" s="6">
        <v>6</v>
      </c>
      <c r="B15" s="12" t="s">
        <v>26</v>
      </c>
      <c r="C15" s="10" t="s">
        <v>24</v>
      </c>
      <c r="D15" s="12">
        <v>3</v>
      </c>
      <c r="E15" s="9">
        <v>5</v>
      </c>
      <c r="F15" s="8">
        <f t="shared" si="0"/>
        <v>15</v>
      </c>
      <c r="G15" s="27" t="s">
        <v>45</v>
      </c>
      <c r="H15" s="27"/>
      <c r="I15" s="27"/>
      <c r="J15" s="27"/>
    </row>
    <row r="16" spans="1:10" ht="24.75" customHeight="1">
      <c r="A16" s="6">
        <v>7</v>
      </c>
      <c r="B16" s="12" t="s">
        <v>27</v>
      </c>
      <c r="C16" s="10" t="s">
        <v>28</v>
      </c>
      <c r="D16" s="12">
        <v>1</v>
      </c>
      <c r="E16" s="9">
        <v>270</v>
      </c>
      <c r="F16" s="8">
        <f aca="true" t="shared" si="1" ref="F16:F30">D16*E16</f>
        <v>270</v>
      </c>
      <c r="G16" s="27" t="s">
        <v>45</v>
      </c>
      <c r="H16" s="27"/>
      <c r="I16" s="27"/>
      <c r="J16" s="27"/>
    </row>
    <row r="17" spans="1:10" ht="24.75" customHeight="1">
      <c r="A17" s="6">
        <v>8</v>
      </c>
      <c r="B17" s="12" t="s">
        <v>29</v>
      </c>
      <c r="C17" s="10" t="s">
        <v>13</v>
      </c>
      <c r="D17" s="12">
        <f>3.5*3</f>
        <v>10.5</v>
      </c>
      <c r="E17" s="9">
        <v>63</v>
      </c>
      <c r="F17" s="8">
        <f t="shared" si="1"/>
        <v>661.5</v>
      </c>
      <c r="G17" s="27" t="s">
        <v>45</v>
      </c>
      <c r="H17" s="27"/>
      <c r="I17" s="27"/>
      <c r="J17" s="27"/>
    </row>
    <row r="18" spans="1:10" ht="24.75" customHeight="1">
      <c r="A18" s="6">
        <v>9</v>
      </c>
      <c r="B18" s="12" t="s">
        <v>30</v>
      </c>
      <c r="C18" s="10" t="s">
        <v>13</v>
      </c>
      <c r="D18" s="12">
        <f>3.2*2.9+3.2*2.2</f>
        <v>16.32</v>
      </c>
      <c r="E18" s="9">
        <v>63</v>
      </c>
      <c r="F18" s="8">
        <f t="shared" si="1"/>
        <v>1028.16</v>
      </c>
      <c r="G18" s="27" t="s">
        <v>45</v>
      </c>
      <c r="H18" s="27"/>
      <c r="I18" s="27"/>
      <c r="J18" s="27"/>
    </row>
    <row r="19" spans="1:10" ht="24.75" customHeight="1">
      <c r="A19" s="6">
        <v>10</v>
      </c>
      <c r="B19" s="12" t="s">
        <v>31</v>
      </c>
      <c r="C19" s="10" t="s">
        <v>13</v>
      </c>
      <c r="D19" s="12">
        <f>3*2.2-0.8*1.8+2.7*2.1-1.3*1.8+8.9*2.4</f>
        <v>29.85</v>
      </c>
      <c r="E19" s="9">
        <v>162</v>
      </c>
      <c r="F19" s="8">
        <f t="shared" si="1"/>
        <v>4835.7</v>
      </c>
      <c r="G19" s="27" t="s">
        <v>45</v>
      </c>
      <c r="H19" s="27"/>
      <c r="I19" s="27"/>
      <c r="J19" s="27"/>
    </row>
    <row r="20" spans="1:10" ht="24.75" customHeight="1">
      <c r="A20" s="6">
        <v>11</v>
      </c>
      <c r="B20" s="12" t="s">
        <v>32</v>
      </c>
      <c r="C20" s="10" t="s">
        <v>13</v>
      </c>
      <c r="D20" s="12">
        <f>2.9*2.4</f>
        <v>6.96</v>
      </c>
      <c r="E20" s="9">
        <v>270</v>
      </c>
      <c r="F20" s="8">
        <f t="shared" si="1"/>
        <v>1879.2</v>
      </c>
      <c r="G20" s="27" t="s">
        <v>45</v>
      </c>
      <c r="H20" s="27"/>
      <c r="I20" s="27"/>
      <c r="J20" s="27"/>
    </row>
    <row r="21" spans="1:10" ht="24.75" customHeight="1">
      <c r="A21" s="6">
        <v>12</v>
      </c>
      <c r="B21" s="12" t="s">
        <v>33</v>
      </c>
      <c r="C21" s="10" t="s">
        <v>13</v>
      </c>
      <c r="D21" s="12">
        <f>2.1*1.3</f>
        <v>2.7300000000000004</v>
      </c>
      <c r="E21" s="9">
        <v>765</v>
      </c>
      <c r="F21" s="8">
        <f t="shared" si="1"/>
        <v>2088.4500000000003</v>
      </c>
      <c r="G21" s="27" t="s">
        <v>45</v>
      </c>
      <c r="H21" s="27"/>
      <c r="I21" s="27"/>
      <c r="J21" s="27"/>
    </row>
    <row r="22" spans="1:10" ht="24.75" customHeight="1">
      <c r="A22" s="6">
        <v>13</v>
      </c>
      <c r="B22" s="12" t="s">
        <v>34</v>
      </c>
      <c r="C22" s="10" t="s">
        <v>13</v>
      </c>
      <c r="D22" s="12">
        <f>0.6*2.5</f>
        <v>1.5</v>
      </c>
      <c r="E22" s="9">
        <v>63</v>
      </c>
      <c r="F22" s="8">
        <f t="shared" si="1"/>
        <v>94.5</v>
      </c>
      <c r="G22" s="27" t="s">
        <v>45</v>
      </c>
      <c r="H22" s="27"/>
      <c r="I22" s="27"/>
      <c r="J22" s="27"/>
    </row>
    <row r="23" spans="1:10" ht="24.75" customHeight="1">
      <c r="A23" s="6">
        <v>14</v>
      </c>
      <c r="B23" s="12" t="s">
        <v>35</v>
      </c>
      <c r="C23" s="10" t="s">
        <v>24</v>
      </c>
      <c r="D23" s="12">
        <v>1</v>
      </c>
      <c r="E23" s="9">
        <v>300</v>
      </c>
      <c r="F23" s="8">
        <f t="shared" si="1"/>
        <v>300</v>
      </c>
      <c r="G23" s="27" t="s">
        <v>45</v>
      </c>
      <c r="H23" s="27"/>
      <c r="I23" s="27"/>
      <c r="J23" s="27"/>
    </row>
    <row r="24" spans="1:10" ht="24.75" customHeight="1">
      <c r="A24" s="6">
        <v>15</v>
      </c>
      <c r="B24" s="12" t="s">
        <v>36</v>
      </c>
      <c r="C24" s="10" t="s">
        <v>24</v>
      </c>
      <c r="D24" s="12">
        <v>1</v>
      </c>
      <c r="E24" s="9">
        <v>60</v>
      </c>
      <c r="F24" s="8">
        <f t="shared" si="1"/>
        <v>60</v>
      </c>
      <c r="G24" s="27" t="s">
        <v>45</v>
      </c>
      <c r="H24" s="27"/>
      <c r="I24" s="27"/>
      <c r="J24" s="27"/>
    </row>
    <row r="25" spans="1:10" ht="24.75" customHeight="1">
      <c r="A25" s="6">
        <v>16</v>
      </c>
      <c r="B25" s="12" t="s">
        <v>37</v>
      </c>
      <c r="C25" s="10" t="s">
        <v>24</v>
      </c>
      <c r="D25" s="12">
        <v>2</v>
      </c>
      <c r="E25" s="9">
        <v>30</v>
      </c>
      <c r="F25" s="8">
        <f t="shared" si="1"/>
        <v>60</v>
      </c>
      <c r="G25" s="27" t="s">
        <v>45</v>
      </c>
      <c r="H25" s="27"/>
      <c r="I25" s="27"/>
      <c r="J25" s="27"/>
    </row>
    <row r="26" spans="1:10" ht="24.75" customHeight="1">
      <c r="A26" s="6">
        <v>17</v>
      </c>
      <c r="B26" s="12" t="s">
        <v>38</v>
      </c>
      <c r="C26" s="10" t="s">
        <v>39</v>
      </c>
      <c r="D26" s="12">
        <v>1</v>
      </c>
      <c r="E26" s="9">
        <v>10</v>
      </c>
      <c r="F26" s="8">
        <f t="shared" si="1"/>
        <v>10</v>
      </c>
      <c r="G26" s="27" t="s">
        <v>45</v>
      </c>
      <c r="H26" s="27"/>
      <c r="I26" s="27"/>
      <c r="J26" s="27"/>
    </row>
    <row r="27" spans="1:10" ht="24.75" customHeight="1">
      <c r="A27" s="6">
        <v>18</v>
      </c>
      <c r="B27" s="12" t="s">
        <v>40</v>
      </c>
      <c r="C27" s="10" t="s">
        <v>13</v>
      </c>
      <c r="D27" s="12">
        <f>8.6*0.6+3.4*0.8</f>
        <v>7.879999999999999</v>
      </c>
      <c r="E27" s="9">
        <v>6</v>
      </c>
      <c r="F27" s="8">
        <f t="shared" si="1"/>
        <v>47.279999999999994</v>
      </c>
      <c r="G27" s="27" t="s">
        <v>45</v>
      </c>
      <c r="H27" s="27"/>
      <c r="I27" s="27"/>
      <c r="J27" s="27"/>
    </row>
    <row r="28" spans="1:10" ht="24.75" customHeight="1">
      <c r="A28" s="6">
        <v>19</v>
      </c>
      <c r="B28" s="12" t="s">
        <v>31</v>
      </c>
      <c r="C28" s="10" t="s">
        <v>13</v>
      </c>
      <c r="D28" s="12">
        <f>6.7*2.3</f>
        <v>15.409999999999998</v>
      </c>
      <c r="E28" s="9">
        <v>162</v>
      </c>
      <c r="F28" s="8">
        <f t="shared" si="1"/>
        <v>2496.4199999999996</v>
      </c>
      <c r="G28" s="27" t="s">
        <v>45</v>
      </c>
      <c r="H28" s="27"/>
      <c r="I28" s="27"/>
      <c r="J28" s="27"/>
    </row>
    <row r="29" spans="1:10" ht="24.75" customHeight="1">
      <c r="A29" s="6">
        <v>20</v>
      </c>
      <c r="B29" s="12" t="s">
        <v>41</v>
      </c>
      <c r="C29" s="10" t="s">
        <v>13</v>
      </c>
      <c r="D29" s="12">
        <f>6*6.3</f>
        <v>37.8</v>
      </c>
      <c r="E29" s="9">
        <v>50</v>
      </c>
      <c r="F29" s="8">
        <f t="shared" si="1"/>
        <v>1889.9999999999998</v>
      </c>
      <c r="G29" s="27" t="s">
        <v>45</v>
      </c>
      <c r="H29" s="27"/>
      <c r="I29" s="27"/>
      <c r="J29" s="27"/>
    </row>
    <row r="30" spans="1:10" ht="24.75" customHeight="1">
      <c r="A30" s="6">
        <v>21</v>
      </c>
      <c r="B30" s="12" t="s">
        <v>42</v>
      </c>
      <c r="C30" s="10" t="s">
        <v>13</v>
      </c>
      <c r="D30" s="12">
        <f>5.5*3.3</f>
        <v>18.15</v>
      </c>
      <c r="E30" s="9">
        <v>824</v>
      </c>
      <c r="F30" s="8">
        <f t="shared" si="1"/>
        <v>14955.599999999999</v>
      </c>
      <c r="G30" s="27" t="s">
        <v>45</v>
      </c>
      <c r="H30" s="27"/>
      <c r="I30" s="27"/>
      <c r="J30" s="27"/>
    </row>
    <row r="31" spans="1:10" ht="24.75" customHeight="1">
      <c r="A31" s="28" t="s">
        <v>18</v>
      </c>
      <c r="B31" s="29"/>
      <c r="C31" s="29"/>
      <c r="D31" s="29"/>
      <c r="E31" s="30"/>
      <c r="F31" s="8">
        <f>SUM(F10:F30)</f>
        <v>39596.649999999994</v>
      </c>
      <c r="G31" s="28"/>
      <c r="H31" s="29"/>
      <c r="I31" s="29"/>
      <c r="J31" s="30"/>
    </row>
    <row r="32" spans="1:10" ht="24.75" customHeight="1">
      <c r="A32" s="28" t="s">
        <v>43</v>
      </c>
      <c r="B32" s="29"/>
      <c r="C32" s="29"/>
      <c r="D32" s="29"/>
      <c r="E32" s="30"/>
      <c r="F32" s="13">
        <f>F31+F7+1</f>
        <v>469409.49</v>
      </c>
      <c r="G32" s="24"/>
      <c r="H32" s="25"/>
      <c r="I32" s="25"/>
      <c r="J32" s="26"/>
    </row>
    <row r="35" spans="4:5" ht="15">
      <c r="D35" s="14"/>
      <c r="E35" s="15"/>
    </row>
  </sheetData>
  <sheetProtection/>
  <mergeCells count="39">
    <mergeCell ref="A1:J1"/>
    <mergeCell ref="G2:J2"/>
    <mergeCell ref="A4:J4"/>
    <mergeCell ref="A7:C7"/>
    <mergeCell ref="H7:J7"/>
    <mergeCell ref="A8:J8"/>
    <mergeCell ref="A2:A3"/>
    <mergeCell ref="E2:E3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A31:E31"/>
    <mergeCell ref="G31:J31"/>
    <mergeCell ref="A32:E32"/>
    <mergeCell ref="G22:J22"/>
    <mergeCell ref="G23:J23"/>
    <mergeCell ref="G24:J24"/>
    <mergeCell ref="G25:J25"/>
    <mergeCell ref="G26:J26"/>
    <mergeCell ref="G27:J27"/>
    <mergeCell ref="F2:F3"/>
    <mergeCell ref="G5:G6"/>
    <mergeCell ref="G9:J9"/>
    <mergeCell ref="G32:J32"/>
    <mergeCell ref="B2:B3"/>
    <mergeCell ref="C2:C3"/>
    <mergeCell ref="D2:D3"/>
    <mergeCell ref="G28:J28"/>
    <mergeCell ref="G29:J29"/>
    <mergeCell ref="G30:J30"/>
  </mergeCells>
  <printOptions/>
  <pageMargins left="0.3798136326271718" right="0.249968739006463" top="0.17" bottom="0.17" header="0.19" footer="0.209696015973729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2022-06-09T08:11:34Z</cp:lastPrinted>
  <dcterms:created xsi:type="dcterms:W3CDTF">1996-12-17T01:32:42Z</dcterms:created>
  <dcterms:modified xsi:type="dcterms:W3CDTF">2022-08-16T01:59:50Z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364DDFBE9E0646509330905AD5CC8C0A</vt:lpwstr>
  </property>
</Properties>
</file>