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640"/>
  </bookViews>
  <sheets>
    <sheet name="Sheet1" sheetId="1" r:id="rId1"/>
  </sheets>
  <externalReferences>
    <externalReference r:id="rId2"/>
  </externalReferences>
  <definedNames>
    <definedName name="_xlnm.Print_Area" localSheetId="0">Sheet1!$A$1:$AA$82</definedName>
    <definedName name="_xlnm.Print_Titles" localSheetId="0">Sheet1!$1:$7</definedName>
  </definedNames>
  <calcPr calcId="144525"/>
</workbook>
</file>

<file path=xl/comments1.xml><?xml version="1.0" encoding="utf-8"?>
<comments xmlns="http://schemas.openxmlformats.org/spreadsheetml/2006/main">
  <authors>
    <author>chenjie</author>
  </authors>
  <commentList>
    <comment ref="R8" authorId="0">
      <text>
        <r>
          <rPr>
            <sz val="9"/>
            <rFont val="宋体"/>
            <charset val="134"/>
          </rPr>
          <t>chenjie:
(1)一般应填写房产证所填写的建筑面积值，如无房屋证，应填写工程概预算书上的面积值，否则就需要重新丈量；(2)对因改扩建已改变了原有建筑面积的，应以基准日实际建筑面积填报，但必须在备注中加以说明。注意：在增加面积的同时，应增加帐面原值及净值，如果增加面积的相应价值未入帐，应同时在备注中注明未入帐部分的建筑面积。</t>
        </r>
      </text>
    </comment>
    <comment ref="AA8" authorId="0">
      <text>
        <r>
          <rPr>
            <sz val="9"/>
            <rFont val="宋体"/>
            <charset val="134"/>
          </rPr>
          <t>chenjie:
备注中须说明的事项：(1)对因改扩建已改变了原有建筑面积的；(2)在增加面积的同时，其相应价值未入帐的，注明未入帐部分的建筑面积。(3)盘盈资产及非正常状态下的房屋，如：“危房、已拆除、待报废”等(4)负数余额；(5)房屋管理部门确定为“违章建筑”的。</t>
        </r>
      </text>
    </comment>
    <comment ref="AA33" authorId="0">
      <text>
        <r>
          <rPr>
            <sz val="9"/>
            <rFont val="宋体"/>
            <charset val="134"/>
          </rPr>
          <t>chenjie:
备注中须说明的事项：(1)对因改扩建已改变了原有建筑面积的；(2)在增加面积的同时，其相应价值未入帐的，注明未入帐部分的建筑面积。(3)盘盈资产及非正常状态下的房屋，如：“危房、已拆除、待报废”等(4)负数余额；(5)房屋管理部门确定为“违章建筑”的。</t>
        </r>
      </text>
    </comment>
    <comment ref="R58" authorId="0">
      <text>
        <r>
          <rPr>
            <sz val="9"/>
            <rFont val="宋体"/>
            <charset val="134"/>
          </rPr>
          <t>chenjie:
(1)一般应填写房产证所填写的建筑面积值，如无房屋证，应填写工程概预算书上的面积值，否则就需要重新丈量；(2)对因改扩建已改变了原有建筑面积的，应以基准日实际建筑面积填报，但必须在备注中加以说明。注意：在增加面积的同时，应增加帐面原值及净值，如果增加面积的相应价值未入帐，应同时在备注中注明未入帐部分的建筑面积。</t>
        </r>
      </text>
    </comment>
    <comment ref="AA58" authorId="0">
      <text>
        <r>
          <rPr>
            <sz val="9"/>
            <rFont val="宋体"/>
            <charset val="134"/>
          </rPr>
          <t>chenjie:
备注中须说明的事项：(1)对因改扩建已改变了原有建筑面积的；(2)在增加面积的同时，其相应价值未入帐的，注明未入帐部分的建筑面积。(3)盘盈资产及非正常状态下的房屋，如：“危房、已拆除、待报废”等(4)负数余额；(5)房屋管理部门确定为“违章建筑”的。</t>
        </r>
      </text>
    </comment>
  </commentList>
</comments>
</file>

<file path=xl/sharedStrings.xml><?xml version="1.0" encoding="utf-8"?>
<sst xmlns="http://schemas.openxmlformats.org/spreadsheetml/2006/main" count="299" uniqueCount="111">
  <si>
    <r>
      <t>固定资产</t>
    </r>
    <r>
      <rPr>
        <sz val="18"/>
        <rFont val="Arial Narrow"/>
        <charset val="0"/>
      </rPr>
      <t>—</t>
    </r>
    <r>
      <rPr>
        <sz val="18"/>
        <rFont val="黑体"/>
        <charset val="0"/>
      </rPr>
      <t>房屋评估明细表</t>
    </r>
  </si>
  <si>
    <t>评估基准日：2022年2月25日</t>
  </si>
  <si>
    <r>
      <rPr>
        <sz val="10"/>
        <rFont val="宋体"/>
        <charset val="134"/>
      </rPr>
      <t>表</t>
    </r>
    <r>
      <rPr>
        <sz val="10"/>
        <rFont val="Arial Narrow"/>
        <charset val="0"/>
      </rPr>
      <t>4-6-1</t>
    </r>
  </si>
  <si>
    <t>被评估单位（或者产权持有单位）：刘斌（东丰县横道河城市开发建设有限公司）</t>
  </si>
  <si>
    <r>
      <rPr>
        <sz val="10"/>
        <rFont val="宋体"/>
        <charset val="134"/>
      </rPr>
      <t>金额单位：人民币元</t>
    </r>
  </si>
  <si>
    <r>
      <rPr>
        <sz val="10"/>
        <rFont val="宋体"/>
        <charset val="134"/>
      </rPr>
      <t>序号</t>
    </r>
  </si>
  <si>
    <r>
      <rPr>
        <sz val="10"/>
        <rFont val="宋体"/>
        <charset val="134"/>
      </rPr>
      <t>建筑物名称</t>
    </r>
  </si>
  <si>
    <r>
      <rPr>
        <sz val="10"/>
        <rFont val="宋体"/>
        <charset val="134"/>
      </rPr>
      <t>位置</t>
    </r>
  </si>
  <si>
    <r>
      <rPr>
        <sz val="10"/>
        <rFont val="宋体"/>
        <charset val="134"/>
      </rPr>
      <t>对应土地证号</t>
    </r>
  </si>
  <si>
    <r>
      <rPr>
        <sz val="10"/>
        <rFont val="宋体"/>
        <charset val="134"/>
      </rPr>
      <t>结构</t>
    </r>
  </si>
  <si>
    <r>
      <rPr>
        <sz val="10"/>
        <rFont val="宋体"/>
        <charset val="134"/>
      </rPr>
      <t>檐高</t>
    </r>
    <r>
      <rPr>
        <sz val="10"/>
        <rFont val="Arial Narrow"/>
        <charset val="0"/>
      </rPr>
      <t>(m)</t>
    </r>
  </si>
  <si>
    <r>
      <rPr>
        <sz val="10"/>
        <rFont val="宋体"/>
        <charset val="134"/>
      </rPr>
      <t>层高</t>
    </r>
    <r>
      <rPr>
        <sz val="10"/>
        <rFont val="Arial Narrow"/>
        <charset val="0"/>
      </rPr>
      <t>(m)</t>
    </r>
  </si>
  <si>
    <r>
      <rPr>
        <sz val="10"/>
        <rFont val="宋体"/>
        <charset val="134"/>
      </rPr>
      <t>总层数</t>
    </r>
  </si>
  <si>
    <r>
      <rPr>
        <sz val="10"/>
        <rFont val="宋体"/>
        <charset val="134"/>
      </rPr>
      <t>所在层数</t>
    </r>
  </si>
  <si>
    <r>
      <rPr>
        <sz val="10"/>
        <rFont val="宋体"/>
        <charset val="134"/>
      </rPr>
      <t>朝向</t>
    </r>
  </si>
  <si>
    <r>
      <rPr>
        <sz val="10"/>
        <rFont val="宋体"/>
        <charset val="134"/>
      </rPr>
      <t>吊车吨位</t>
    </r>
  </si>
  <si>
    <r>
      <rPr>
        <sz val="10"/>
        <rFont val="宋体"/>
        <charset val="134"/>
      </rPr>
      <t>跨度</t>
    </r>
    <r>
      <rPr>
        <sz val="10"/>
        <rFont val="Arial Narrow"/>
        <charset val="0"/>
      </rPr>
      <t>(m)</t>
    </r>
  </si>
  <si>
    <r>
      <rPr>
        <sz val="10"/>
        <rFont val="宋体"/>
        <charset val="134"/>
      </rPr>
      <t>柱距</t>
    </r>
    <r>
      <rPr>
        <sz val="10"/>
        <rFont val="Arial Narrow"/>
        <charset val="0"/>
      </rPr>
      <t>(m)</t>
    </r>
  </si>
  <si>
    <r>
      <rPr>
        <sz val="10"/>
        <rFont val="宋体"/>
        <charset val="134"/>
      </rPr>
      <t>使用单位</t>
    </r>
  </si>
  <si>
    <r>
      <rPr>
        <sz val="10"/>
        <rFont val="宋体"/>
        <charset val="134"/>
      </rPr>
      <t>开工年月</t>
    </r>
  </si>
  <si>
    <r>
      <rPr>
        <sz val="10"/>
        <rFont val="宋体"/>
        <charset val="134"/>
      </rPr>
      <t>建成
年月</t>
    </r>
  </si>
  <si>
    <r>
      <rPr>
        <sz val="10"/>
        <rFont val="宋体"/>
        <charset val="134"/>
      </rPr>
      <t>计量单位</t>
    </r>
  </si>
  <si>
    <r>
      <rPr>
        <sz val="10"/>
        <rFont val="宋体"/>
        <charset val="134"/>
      </rPr>
      <t>建筑</t>
    </r>
    <r>
      <rPr>
        <sz val="10"/>
        <rFont val="Arial Narrow"/>
        <charset val="134"/>
      </rPr>
      <t xml:space="preserve">          </t>
    </r>
    <r>
      <rPr>
        <sz val="10"/>
        <rFont val="宋体"/>
        <charset val="134"/>
      </rPr>
      <t>面积体积㎡或m³</t>
    </r>
  </si>
  <si>
    <t>用途</t>
  </si>
  <si>
    <r>
      <rPr>
        <sz val="10"/>
        <rFont val="宋体"/>
        <charset val="134"/>
      </rPr>
      <t>账面价值</t>
    </r>
  </si>
  <si>
    <r>
      <rPr>
        <sz val="10"/>
        <rFont val="宋体"/>
        <charset val="134"/>
      </rPr>
      <t>评估价值</t>
    </r>
  </si>
  <si>
    <t>增值率%</t>
  </si>
  <si>
    <r>
      <rPr>
        <sz val="10"/>
        <rFont val="宋体"/>
        <charset val="134"/>
      </rPr>
      <t>评估单价</t>
    </r>
    <r>
      <rPr>
        <sz val="10"/>
        <rFont val="Arial Narrow"/>
        <charset val="0"/>
      </rPr>
      <t>(</t>
    </r>
    <r>
      <rPr>
        <sz val="10"/>
        <rFont val="宋体"/>
        <charset val="134"/>
      </rPr>
      <t>元</t>
    </r>
    <r>
      <rPr>
        <sz val="10"/>
        <rFont val="Arial Narrow"/>
        <charset val="0"/>
      </rPr>
      <t>/m</t>
    </r>
    <r>
      <rPr>
        <vertAlign val="superscript"/>
        <sz val="10"/>
        <rFont val="Arial Narrow"/>
        <charset val="0"/>
      </rPr>
      <t>2</t>
    </r>
    <r>
      <rPr>
        <sz val="10"/>
        <rFont val="Arial Narrow"/>
        <charset val="0"/>
      </rPr>
      <t>)</t>
    </r>
  </si>
  <si>
    <r>
      <rPr>
        <sz val="10"/>
        <rFont val="宋体"/>
        <charset val="134"/>
      </rPr>
      <t>备注</t>
    </r>
  </si>
  <si>
    <r>
      <rPr>
        <sz val="10"/>
        <rFont val="宋体"/>
        <charset val="134"/>
      </rPr>
      <t>现场勘察简单记录</t>
    </r>
  </si>
  <si>
    <r>
      <rPr>
        <sz val="10"/>
        <rFont val="宋体"/>
        <charset val="134"/>
      </rPr>
      <t>证载权利人</t>
    </r>
  </si>
  <si>
    <r>
      <rPr>
        <sz val="10"/>
        <rFont val="宋体"/>
        <charset val="134"/>
      </rPr>
      <t>原值</t>
    </r>
  </si>
  <si>
    <r>
      <rPr>
        <sz val="10"/>
        <rFont val="宋体"/>
        <charset val="134"/>
      </rPr>
      <t>净值</t>
    </r>
  </si>
  <si>
    <r>
      <rPr>
        <sz val="10"/>
        <rFont val="宋体"/>
        <charset val="134"/>
      </rPr>
      <t>成新率</t>
    </r>
    <r>
      <rPr>
        <sz val="10"/>
        <rFont val="Arial Narrow"/>
        <charset val="0"/>
      </rPr>
      <t>%</t>
    </r>
  </si>
  <si>
    <r>
      <rPr>
        <sz val="10"/>
        <rFont val="Arial Narrow"/>
        <charset val="0"/>
      </rPr>
      <t>2</t>
    </r>
    <r>
      <rPr>
        <sz val="10"/>
        <rFont val="宋体"/>
        <charset val="0"/>
      </rPr>
      <t>号楼</t>
    </r>
    <r>
      <rPr>
        <sz val="10"/>
        <rFont val="Arial Narrow"/>
        <charset val="0"/>
      </rPr>
      <t>601</t>
    </r>
  </si>
  <si>
    <t>混合</t>
  </si>
  <si>
    <t>㎡</t>
  </si>
  <si>
    <t>住宅</t>
  </si>
  <si>
    <r>
      <rPr>
        <sz val="10"/>
        <rFont val="Arial Narrow"/>
        <charset val="0"/>
      </rPr>
      <t>2</t>
    </r>
    <r>
      <rPr>
        <sz val="10"/>
        <rFont val="宋体"/>
        <charset val="0"/>
      </rPr>
      <t>号楼</t>
    </r>
    <r>
      <rPr>
        <sz val="10"/>
        <rFont val="Arial Narrow"/>
        <charset val="0"/>
      </rPr>
      <t>602</t>
    </r>
  </si>
  <si>
    <t>均面积</t>
  </si>
  <si>
    <t>一套价格</t>
  </si>
  <si>
    <t>中间价格</t>
  </si>
  <si>
    <r>
      <rPr>
        <sz val="10"/>
        <rFont val="Arial Narrow"/>
        <charset val="0"/>
      </rPr>
      <t>3</t>
    </r>
    <r>
      <rPr>
        <sz val="10"/>
        <rFont val="宋体"/>
        <charset val="0"/>
      </rPr>
      <t>、</t>
    </r>
    <r>
      <rPr>
        <sz val="10"/>
        <rFont val="Arial Narrow"/>
        <charset val="0"/>
      </rPr>
      <t>4</t>
    </r>
    <r>
      <rPr>
        <sz val="10"/>
        <rFont val="宋体"/>
        <charset val="0"/>
      </rPr>
      <t>楼</t>
    </r>
  </si>
  <si>
    <r>
      <rPr>
        <sz val="10"/>
        <rFont val="Arial Narrow"/>
        <charset val="0"/>
      </rPr>
      <t>2</t>
    </r>
    <r>
      <rPr>
        <sz val="10"/>
        <rFont val="宋体"/>
        <charset val="0"/>
      </rPr>
      <t>、</t>
    </r>
    <r>
      <rPr>
        <sz val="10"/>
        <rFont val="Arial Narrow"/>
        <charset val="0"/>
      </rPr>
      <t>5</t>
    </r>
    <r>
      <rPr>
        <sz val="10"/>
        <rFont val="宋体"/>
        <charset val="0"/>
      </rPr>
      <t>楼，</t>
    </r>
    <r>
      <rPr>
        <sz val="10"/>
        <rFont val="Arial Narrow"/>
        <charset val="0"/>
      </rPr>
      <t>97%</t>
    </r>
  </si>
  <si>
    <r>
      <rPr>
        <sz val="10"/>
        <rFont val="Arial Narrow"/>
        <charset val="0"/>
      </rPr>
      <t>1</t>
    </r>
    <r>
      <rPr>
        <sz val="10"/>
        <rFont val="宋体"/>
        <charset val="0"/>
      </rPr>
      <t>楼，</t>
    </r>
    <r>
      <rPr>
        <sz val="10"/>
        <rFont val="Arial Narrow"/>
        <charset val="0"/>
      </rPr>
      <t>95%</t>
    </r>
  </si>
  <si>
    <r>
      <rPr>
        <sz val="10"/>
        <rFont val="Arial Narrow"/>
        <charset val="0"/>
      </rPr>
      <t>6</t>
    </r>
    <r>
      <rPr>
        <sz val="10"/>
        <rFont val="宋体"/>
        <charset val="0"/>
      </rPr>
      <t>楼，</t>
    </r>
    <r>
      <rPr>
        <sz val="10"/>
        <rFont val="Arial Narrow"/>
        <charset val="0"/>
      </rPr>
      <t>90%</t>
    </r>
  </si>
  <si>
    <r>
      <rPr>
        <sz val="10"/>
        <rFont val="Arial Narrow"/>
        <charset val="0"/>
      </rPr>
      <t>2</t>
    </r>
    <r>
      <rPr>
        <sz val="10"/>
        <rFont val="宋体"/>
        <charset val="0"/>
      </rPr>
      <t>号楼</t>
    </r>
    <r>
      <rPr>
        <sz val="10"/>
        <rFont val="Arial Narrow"/>
        <charset val="0"/>
      </rPr>
      <t>603</t>
    </r>
  </si>
  <si>
    <r>
      <rPr>
        <sz val="10"/>
        <rFont val="Arial Narrow"/>
        <charset val="0"/>
      </rPr>
      <t>2</t>
    </r>
    <r>
      <rPr>
        <sz val="10"/>
        <rFont val="宋体"/>
        <charset val="0"/>
      </rPr>
      <t>号楼</t>
    </r>
    <r>
      <rPr>
        <sz val="10"/>
        <rFont val="Arial Narrow"/>
        <charset val="0"/>
      </rPr>
      <t>604</t>
    </r>
  </si>
  <si>
    <r>
      <rPr>
        <sz val="10"/>
        <rFont val="Arial Narrow"/>
        <charset val="0"/>
      </rPr>
      <t>2</t>
    </r>
    <r>
      <rPr>
        <sz val="10"/>
        <rFont val="宋体"/>
        <charset val="0"/>
      </rPr>
      <t>号楼</t>
    </r>
    <r>
      <rPr>
        <sz val="10"/>
        <rFont val="Arial Narrow"/>
        <charset val="0"/>
      </rPr>
      <t>605</t>
    </r>
  </si>
  <si>
    <r>
      <rPr>
        <sz val="10"/>
        <rFont val="Arial Narrow"/>
        <charset val="0"/>
      </rPr>
      <t>2</t>
    </r>
    <r>
      <rPr>
        <sz val="10"/>
        <rFont val="宋体"/>
        <charset val="0"/>
      </rPr>
      <t>号楼</t>
    </r>
    <r>
      <rPr>
        <sz val="10"/>
        <rFont val="Arial Narrow"/>
        <charset val="0"/>
      </rPr>
      <t>606</t>
    </r>
  </si>
  <si>
    <r>
      <rPr>
        <sz val="10"/>
        <rFont val="Arial Narrow"/>
        <charset val="0"/>
      </rPr>
      <t>2</t>
    </r>
    <r>
      <rPr>
        <sz val="10"/>
        <rFont val="宋体"/>
        <charset val="0"/>
      </rPr>
      <t>号楼</t>
    </r>
    <r>
      <rPr>
        <sz val="10"/>
        <rFont val="Arial Narrow"/>
        <charset val="0"/>
      </rPr>
      <t>607</t>
    </r>
  </si>
  <si>
    <r>
      <rPr>
        <sz val="10"/>
        <rFont val="Arial Narrow"/>
        <charset val="0"/>
      </rPr>
      <t>2</t>
    </r>
    <r>
      <rPr>
        <sz val="10"/>
        <rFont val="宋体"/>
        <charset val="0"/>
      </rPr>
      <t>号楼</t>
    </r>
    <r>
      <rPr>
        <sz val="10"/>
        <rFont val="Arial Narrow"/>
        <charset val="0"/>
      </rPr>
      <t>608</t>
    </r>
  </si>
  <si>
    <r>
      <rPr>
        <sz val="10"/>
        <rFont val="Arial Narrow"/>
        <charset val="0"/>
      </rPr>
      <t>2</t>
    </r>
    <r>
      <rPr>
        <sz val="10"/>
        <rFont val="宋体"/>
        <charset val="0"/>
      </rPr>
      <t>号楼</t>
    </r>
    <r>
      <rPr>
        <sz val="10"/>
        <rFont val="Arial Narrow"/>
        <charset val="0"/>
      </rPr>
      <t>609</t>
    </r>
  </si>
  <si>
    <r>
      <rPr>
        <sz val="10"/>
        <rFont val="Arial Narrow"/>
        <charset val="0"/>
      </rPr>
      <t>2</t>
    </r>
    <r>
      <rPr>
        <sz val="10"/>
        <rFont val="宋体"/>
        <charset val="0"/>
      </rPr>
      <t>号楼</t>
    </r>
    <r>
      <rPr>
        <sz val="10"/>
        <rFont val="Arial Narrow"/>
        <charset val="0"/>
      </rPr>
      <t>610</t>
    </r>
  </si>
  <si>
    <r>
      <rPr>
        <sz val="10"/>
        <rFont val="Arial Narrow"/>
        <charset val="0"/>
      </rPr>
      <t>2</t>
    </r>
    <r>
      <rPr>
        <sz val="10"/>
        <rFont val="宋体"/>
        <charset val="0"/>
      </rPr>
      <t>号楼</t>
    </r>
    <r>
      <rPr>
        <sz val="10"/>
        <rFont val="Arial Narrow"/>
        <charset val="0"/>
      </rPr>
      <t>611</t>
    </r>
  </si>
  <si>
    <r>
      <rPr>
        <sz val="10"/>
        <rFont val="Arial Narrow"/>
        <charset val="0"/>
      </rPr>
      <t>2</t>
    </r>
    <r>
      <rPr>
        <sz val="10"/>
        <rFont val="宋体"/>
        <charset val="0"/>
      </rPr>
      <t>号楼</t>
    </r>
    <r>
      <rPr>
        <sz val="10"/>
        <rFont val="Arial Narrow"/>
        <charset val="0"/>
      </rPr>
      <t>501</t>
    </r>
  </si>
  <si>
    <r>
      <rPr>
        <sz val="10"/>
        <rFont val="Arial Narrow"/>
        <charset val="0"/>
      </rPr>
      <t>2</t>
    </r>
    <r>
      <rPr>
        <sz val="10"/>
        <rFont val="宋体"/>
        <charset val="0"/>
      </rPr>
      <t>号楼</t>
    </r>
    <r>
      <rPr>
        <sz val="10"/>
        <rFont val="Arial Narrow"/>
        <charset val="0"/>
      </rPr>
      <t>502</t>
    </r>
  </si>
  <si>
    <r>
      <rPr>
        <sz val="10"/>
        <rFont val="Arial Narrow"/>
        <charset val="0"/>
      </rPr>
      <t>2</t>
    </r>
    <r>
      <rPr>
        <sz val="10"/>
        <rFont val="宋体"/>
        <charset val="0"/>
      </rPr>
      <t>号楼</t>
    </r>
    <r>
      <rPr>
        <sz val="10"/>
        <rFont val="Arial Narrow"/>
        <charset val="0"/>
      </rPr>
      <t>503</t>
    </r>
  </si>
  <si>
    <r>
      <rPr>
        <sz val="10"/>
        <rFont val="Arial Narrow"/>
        <charset val="0"/>
      </rPr>
      <t>2</t>
    </r>
    <r>
      <rPr>
        <sz val="10"/>
        <rFont val="宋体"/>
        <charset val="0"/>
      </rPr>
      <t>号楼</t>
    </r>
    <r>
      <rPr>
        <sz val="10"/>
        <rFont val="Arial Narrow"/>
        <charset val="0"/>
      </rPr>
      <t>504</t>
    </r>
  </si>
  <si>
    <r>
      <rPr>
        <sz val="10"/>
        <rFont val="Arial Narrow"/>
        <charset val="0"/>
      </rPr>
      <t>2</t>
    </r>
    <r>
      <rPr>
        <sz val="10"/>
        <rFont val="宋体"/>
        <charset val="0"/>
      </rPr>
      <t>号楼</t>
    </r>
    <r>
      <rPr>
        <sz val="10"/>
        <rFont val="Arial Narrow"/>
        <charset val="0"/>
      </rPr>
      <t>505</t>
    </r>
  </si>
  <si>
    <r>
      <rPr>
        <sz val="10"/>
        <rFont val="Arial Narrow"/>
        <charset val="0"/>
      </rPr>
      <t>2</t>
    </r>
    <r>
      <rPr>
        <sz val="10"/>
        <rFont val="宋体"/>
        <charset val="0"/>
      </rPr>
      <t>号楼</t>
    </r>
    <r>
      <rPr>
        <sz val="10"/>
        <rFont val="Arial Narrow"/>
        <charset val="0"/>
      </rPr>
      <t>506</t>
    </r>
  </si>
  <si>
    <r>
      <rPr>
        <sz val="10"/>
        <rFont val="Arial Narrow"/>
        <charset val="0"/>
      </rPr>
      <t>2</t>
    </r>
    <r>
      <rPr>
        <sz val="10"/>
        <rFont val="宋体"/>
        <charset val="0"/>
      </rPr>
      <t>号楼</t>
    </r>
    <r>
      <rPr>
        <sz val="10"/>
        <rFont val="Arial Narrow"/>
        <charset val="0"/>
      </rPr>
      <t>507</t>
    </r>
  </si>
  <si>
    <r>
      <rPr>
        <sz val="10"/>
        <rFont val="Arial Narrow"/>
        <charset val="0"/>
      </rPr>
      <t>2</t>
    </r>
    <r>
      <rPr>
        <sz val="10"/>
        <rFont val="宋体"/>
        <charset val="0"/>
      </rPr>
      <t>号楼</t>
    </r>
    <r>
      <rPr>
        <sz val="10"/>
        <rFont val="Arial Narrow"/>
        <charset val="0"/>
      </rPr>
      <t>508</t>
    </r>
  </si>
  <si>
    <r>
      <rPr>
        <sz val="10"/>
        <rFont val="Arial Narrow"/>
        <charset val="0"/>
      </rPr>
      <t>2</t>
    </r>
    <r>
      <rPr>
        <sz val="10"/>
        <rFont val="宋体"/>
        <charset val="0"/>
      </rPr>
      <t>号楼</t>
    </r>
    <r>
      <rPr>
        <sz val="10"/>
        <rFont val="Arial Narrow"/>
        <charset val="0"/>
      </rPr>
      <t>509</t>
    </r>
  </si>
  <si>
    <r>
      <rPr>
        <sz val="10"/>
        <rFont val="Arial Narrow"/>
        <charset val="0"/>
      </rPr>
      <t>2</t>
    </r>
    <r>
      <rPr>
        <sz val="10"/>
        <rFont val="宋体"/>
        <charset val="0"/>
      </rPr>
      <t>号楼</t>
    </r>
    <r>
      <rPr>
        <sz val="10"/>
        <rFont val="Arial Narrow"/>
        <charset val="0"/>
      </rPr>
      <t>510</t>
    </r>
  </si>
  <si>
    <r>
      <rPr>
        <sz val="10"/>
        <rFont val="Arial Narrow"/>
        <charset val="0"/>
      </rPr>
      <t>2</t>
    </r>
    <r>
      <rPr>
        <sz val="10"/>
        <rFont val="宋体"/>
        <charset val="0"/>
      </rPr>
      <t>号楼</t>
    </r>
    <r>
      <rPr>
        <sz val="10"/>
        <rFont val="Arial Narrow"/>
        <charset val="0"/>
      </rPr>
      <t>511</t>
    </r>
  </si>
  <si>
    <r>
      <rPr>
        <sz val="10"/>
        <rFont val="宋体"/>
        <charset val="0"/>
      </rPr>
      <t>小</t>
    </r>
    <r>
      <rPr>
        <sz val="10"/>
        <rFont val="Arial Narrow"/>
        <charset val="0"/>
      </rPr>
      <t xml:space="preserve">            </t>
    </r>
    <r>
      <rPr>
        <sz val="10"/>
        <rFont val="宋体"/>
        <charset val="0"/>
      </rPr>
      <t>计</t>
    </r>
  </si>
  <si>
    <r>
      <rPr>
        <sz val="10"/>
        <rFont val="宋体"/>
        <charset val="134"/>
      </rPr>
      <t>减：房屋建筑物减值准备</t>
    </r>
  </si>
  <si>
    <r>
      <rPr>
        <sz val="10"/>
        <rFont val="宋体"/>
        <charset val="134"/>
      </rPr>
      <t>合</t>
    </r>
    <r>
      <rPr>
        <sz val="10"/>
        <rFont val="Arial Narrow"/>
        <charset val="0"/>
      </rPr>
      <t xml:space="preserve">            </t>
    </r>
    <r>
      <rPr>
        <sz val="10"/>
        <rFont val="宋体"/>
        <charset val="134"/>
      </rPr>
      <t>计</t>
    </r>
  </si>
  <si>
    <r>
      <rPr>
        <sz val="10"/>
        <rFont val="Arial Narrow"/>
        <charset val="0"/>
      </rPr>
      <t>2</t>
    </r>
    <r>
      <rPr>
        <sz val="10"/>
        <rFont val="宋体"/>
        <charset val="0"/>
      </rPr>
      <t>号楼</t>
    </r>
    <r>
      <rPr>
        <sz val="10"/>
        <rFont val="Arial Narrow"/>
        <charset val="0"/>
      </rPr>
      <t>401</t>
    </r>
  </si>
  <si>
    <r>
      <rPr>
        <sz val="10"/>
        <rFont val="Arial Narrow"/>
        <charset val="0"/>
      </rPr>
      <t>2</t>
    </r>
    <r>
      <rPr>
        <sz val="10"/>
        <rFont val="宋体"/>
        <charset val="0"/>
      </rPr>
      <t>号楼</t>
    </r>
    <r>
      <rPr>
        <sz val="10"/>
        <rFont val="Arial Narrow"/>
        <charset val="0"/>
      </rPr>
      <t>402</t>
    </r>
  </si>
  <si>
    <r>
      <rPr>
        <sz val="10"/>
        <rFont val="Arial Narrow"/>
        <charset val="0"/>
      </rPr>
      <t>2</t>
    </r>
    <r>
      <rPr>
        <sz val="10"/>
        <rFont val="宋体"/>
        <charset val="0"/>
      </rPr>
      <t>号楼</t>
    </r>
    <r>
      <rPr>
        <sz val="10"/>
        <rFont val="Arial Narrow"/>
        <charset val="0"/>
      </rPr>
      <t>403</t>
    </r>
  </si>
  <si>
    <r>
      <rPr>
        <sz val="10"/>
        <rFont val="Arial Narrow"/>
        <charset val="0"/>
      </rPr>
      <t>2</t>
    </r>
    <r>
      <rPr>
        <sz val="10"/>
        <rFont val="宋体"/>
        <charset val="0"/>
      </rPr>
      <t>号楼</t>
    </r>
    <r>
      <rPr>
        <sz val="10"/>
        <rFont val="Arial Narrow"/>
        <charset val="0"/>
      </rPr>
      <t>404</t>
    </r>
  </si>
  <si>
    <r>
      <rPr>
        <sz val="10"/>
        <rFont val="Arial Narrow"/>
        <charset val="0"/>
      </rPr>
      <t>2</t>
    </r>
    <r>
      <rPr>
        <sz val="10"/>
        <rFont val="宋体"/>
        <charset val="0"/>
      </rPr>
      <t>号楼</t>
    </r>
    <r>
      <rPr>
        <sz val="10"/>
        <rFont val="Arial Narrow"/>
        <charset val="0"/>
      </rPr>
      <t>405</t>
    </r>
  </si>
  <si>
    <r>
      <rPr>
        <sz val="10"/>
        <rFont val="Arial Narrow"/>
        <charset val="0"/>
      </rPr>
      <t>2</t>
    </r>
    <r>
      <rPr>
        <sz val="10"/>
        <rFont val="宋体"/>
        <charset val="0"/>
      </rPr>
      <t>号楼</t>
    </r>
    <r>
      <rPr>
        <sz val="10"/>
        <rFont val="Arial Narrow"/>
        <charset val="0"/>
      </rPr>
      <t>406</t>
    </r>
  </si>
  <si>
    <r>
      <rPr>
        <sz val="10"/>
        <rFont val="Arial Narrow"/>
        <charset val="0"/>
      </rPr>
      <t>2</t>
    </r>
    <r>
      <rPr>
        <sz val="10"/>
        <rFont val="宋体"/>
        <charset val="0"/>
      </rPr>
      <t>号楼</t>
    </r>
    <r>
      <rPr>
        <sz val="10"/>
        <rFont val="Arial Narrow"/>
        <charset val="0"/>
      </rPr>
      <t>407</t>
    </r>
  </si>
  <si>
    <r>
      <rPr>
        <sz val="10"/>
        <rFont val="Arial Narrow"/>
        <charset val="0"/>
      </rPr>
      <t>2</t>
    </r>
    <r>
      <rPr>
        <sz val="10"/>
        <rFont val="宋体"/>
        <charset val="0"/>
      </rPr>
      <t>号楼</t>
    </r>
    <r>
      <rPr>
        <sz val="10"/>
        <rFont val="Arial Narrow"/>
        <charset val="0"/>
      </rPr>
      <t>408</t>
    </r>
  </si>
  <si>
    <r>
      <rPr>
        <sz val="10"/>
        <rFont val="Arial Narrow"/>
        <charset val="0"/>
      </rPr>
      <t>2</t>
    </r>
    <r>
      <rPr>
        <sz val="10"/>
        <rFont val="宋体"/>
        <charset val="0"/>
      </rPr>
      <t>号楼</t>
    </r>
    <r>
      <rPr>
        <sz val="10"/>
        <rFont val="Arial Narrow"/>
        <charset val="0"/>
      </rPr>
      <t>409</t>
    </r>
  </si>
  <si>
    <r>
      <rPr>
        <sz val="10"/>
        <rFont val="Arial Narrow"/>
        <charset val="0"/>
      </rPr>
      <t>2</t>
    </r>
    <r>
      <rPr>
        <sz val="10"/>
        <rFont val="宋体"/>
        <charset val="0"/>
      </rPr>
      <t>号楼</t>
    </r>
    <r>
      <rPr>
        <sz val="10"/>
        <rFont val="Arial Narrow"/>
        <charset val="0"/>
      </rPr>
      <t>410</t>
    </r>
  </si>
  <si>
    <r>
      <rPr>
        <sz val="10"/>
        <rFont val="Arial Narrow"/>
        <charset val="0"/>
      </rPr>
      <t>2</t>
    </r>
    <r>
      <rPr>
        <sz val="10"/>
        <rFont val="宋体"/>
        <charset val="0"/>
      </rPr>
      <t>号楼</t>
    </r>
    <r>
      <rPr>
        <sz val="10"/>
        <rFont val="Arial Narrow"/>
        <charset val="0"/>
      </rPr>
      <t>411</t>
    </r>
  </si>
  <si>
    <r>
      <rPr>
        <sz val="10"/>
        <rFont val="Arial Narrow"/>
        <charset val="0"/>
      </rPr>
      <t>2</t>
    </r>
    <r>
      <rPr>
        <sz val="10"/>
        <rFont val="宋体"/>
        <charset val="0"/>
      </rPr>
      <t>号楼</t>
    </r>
    <r>
      <rPr>
        <sz val="10"/>
        <rFont val="Arial Narrow"/>
        <charset val="0"/>
      </rPr>
      <t>301</t>
    </r>
  </si>
  <si>
    <r>
      <rPr>
        <sz val="10"/>
        <rFont val="Arial Narrow"/>
        <charset val="0"/>
      </rPr>
      <t>2</t>
    </r>
    <r>
      <rPr>
        <sz val="10"/>
        <rFont val="宋体"/>
        <charset val="0"/>
      </rPr>
      <t>号楼</t>
    </r>
    <r>
      <rPr>
        <sz val="10"/>
        <rFont val="Arial Narrow"/>
        <charset val="0"/>
      </rPr>
      <t>302</t>
    </r>
  </si>
  <si>
    <r>
      <rPr>
        <sz val="10"/>
        <rFont val="Arial Narrow"/>
        <charset val="0"/>
      </rPr>
      <t>2</t>
    </r>
    <r>
      <rPr>
        <sz val="10"/>
        <rFont val="宋体"/>
        <charset val="0"/>
      </rPr>
      <t>号楼</t>
    </r>
    <r>
      <rPr>
        <sz val="10"/>
        <rFont val="Arial Narrow"/>
        <charset val="0"/>
      </rPr>
      <t>303</t>
    </r>
  </si>
  <si>
    <r>
      <rPr>
        <sz val="10"/>
        <rFont val="Arial Narrow"/>
        <charset val="0"/>
      </rPr>
      <t>2</t>
    </r>
    <r>
      <rPr>
        <sz val="10"/>
        <rFont val="宋体"/>
        <charset val="0"/>
      </rPr>
      <t>号楼</t>
    </r>
    <r>
      <rPr>
        <sz val="10"/>
        <rFont val="Arial Narrow"/>
        <charset val="0"/>
      </rPr>
      <t>305</t>
    </r>
  </si>
  <si>
    <r>
      <rPr>
        <sz val="10"/>
        <rFont val="Arial Narrow"/>
        <charset val="0"/>
      </rPr>
      <t>2</t>
    </r>
    <r>
      <rPr>
        <sz val="10"/>
        <rFont val="宋体"/>
        <charset val="0"/>
      </rPr>
      <t>号楼</t>
    </r>
    <r>
      <rPr>
        <sz val="10"/>
        <rFont val="Arial Narrow"/>
        <charset val="0"/>
      </rPr>
      <t>306</t>
    </r>
  </si>
  <si>
    <r>
      <rPr>
        <sz val="10"/>
        <rFont val="Arial Narrow"/>
        <charset val="0"/>
      </rPr>
      <t>2</t>
    </r>
    <r>
      <rPr>
        <sz val="10"/>
        <rFont val="宋体"/>
        <charset val="0"/>
      </rPr>
      <t>号楼</t>
    </r>
    <r>
      <rPr>
        <sz val="10"/>
        <rFont val="Arial Narrow"/>
        <charset val="0"/>
      </rPr>
      <t>307</t>
    </r>
  </si>
  <si>
    <r>
      <rPr>
        <sz val="10"/>
        <rFont val="Arial Narrow"/>
        <charset val="0"/>
      </rPr>
      <t>2</t>
    </r>
    <r>
      <rPr>
        <sz val="10"/>
        <rFont val="宋体"/>
        <charset val="0"/>
      </rPr>
      <t>号楼</t>
    </r>
    <r>
      <rPr>
        <sz val="10"/>
        <rFont val="Arial Narrow"/>
        <charset val="0"/>
      </rPr>
      <t>308</t>
    </r>
  </si>
  <si>
    <r>
      <rPr>
        <sz val="10"/>
        <rFont val="Arial Narrow"/>
        <charset val="0"/>
      </rPr>
      <t>2</t>
    </r>
    <r>
      <rPr>
        <sz val="10"/>
        <rFont val="宋体"/>
        <charset val="0"/>
      </rPr>
      <t>号楼</t>
    </r>
    <r>
      <rPr>
        <sz val="10"/>
        <rFont val="Arial Narrow"/>
        <charset val="0"/>
      </rPr>
      <t>309</t>
    </r>
  </si>
  <si>
    <r>
      <rPr>
        <sz val="10"/>
        <rFont val="Arial Narrow"/>
        <charset val="0"/>
      </rPr>
      <t>2</t>
    </r>
    <r>
      <rPr>
        <sz val="10"/>
        <rFont val="宋体"/>
        <charset val="0"/>
      </rPr>
      <t>号楼</t>
    </r>
    <r>
      <rPr>
        <sz val="10"/>
        <rFont val="Arial Narrow"/>
        <charset val="0"/>
      </rPr>
      <t>310</t>
    </r>
  </si>
  <si>
    <r>
      <rPr>
        <sz val="10"/>
        <rFont val="Arial Narrow"/>
        <charset val="0"/>
      </rPr>
      <t>2</t>
    </r>
    <r>
      <rPr>
        <sz val="10"/>
        <rFont val="宋体"/>
        <charset val="0"/>
      </rPr>
      <t>号楼</t>
    </r>
    <r>
      <rPr>
        <sz val="10"/>
        <rFont val="Arial Narrow"/>
        <charset val="0"/>
      </rPr>
      <t>311</t>
    </r>
  </si>
  <si>
    <t xml:space="preserve">  </t>
  </si>
  <si>
    <r>
      <rPr>
        <sz val="10"/>
        <rFont val="Arial Narrow"/>
        <charset val="0"/>
      </rPr>
      <t>2</t>
    </r>
    <r>
      <rPr>
        <sz val="10"/>
        <rFont val="宋体"/>
        <charset val="0"/>
      </rPr>
      <t>号楼</t>
    </r>
    <r>
      <rPr>
        <sz val="10"/>
        <rFont val="Arial Narrow"/>
        <charset val="0"/>
      </rPr>
      <t>201</t>
    </r>
  </si>
  <si>
    <r>
      <rPr>
        <sz val="10"/>
        <rFont val="Arial Narrow"/>
        <charset val="0"/>
      </rPr>
      <t>2</t>
    </r>
    <r>
      <rPr>
        <sz val="10"/>
        <rFont val="宋体"/>
        <charset val="0"/>
      </rPr>
      <t>号楼</t>
    </r>
    <r>
      <rPr>
        <sz val="10"/>
        <rFont val="Arial Narrow"/>
        <charset val="0"/>
      </rPr>
      <t>202</t>
    </r>
  </si>
  <si>
    <r>
      <rPr>
        <sz val="10"/>
        <rFont val="Arial Narrow"/>
        <charset val="0"/>
      </rPr>
      <t>2</t>
    </r>
    <r>
      <rPr>
        <sz val="10"/>
        <rFont val="宋体"/>
        <charset val="0"/>
      </rPr>
      <t>号楼</t>
    </r>
    <r>
      <rPr>
        <sz val="10"/>
        <rFont val="Arial Narrow"/>
        <charset val="0"/>
      </rPr>
      <t>203</t>
    </r>
  </si>
  <si>
    <r>
      <rPr>
        <sz val="10"/>
        <rFont val="Arial Narrow"/>
        <charset val="0"/>
      </rPr>
      <t>2</t>
    </r>
    <r>
      <rPr>
        <sz val="10"/>
        <rFont val="宋体"/>
        <charset val="0"/>
      </rPr>
      <t>号楼</t>
    </r>
    <r>
      <rPr>
        <sz val="10"/>
        <rFont val="Arial Narrow"/>
        <charset val="0"/>
      </rPr>
      <t>204</t>
    </r>
  </si>
  <si>
    <r>
      <rPr>
        <sz val="10"/>
        <rFont val="Arial Narrow"/>
        <charset val="0"/>
      </rPr>
      <t>2</t>
    </r>
    <r>
      <rPr>
        <sz val="10"/>
        <rFont val="宋体"/>
        <charset val="0"/>
      </rPr>
      <t>号楼</t>
    </r>
    <r>
      <rPr>
        <sz val="10"/>
        <rFont val="Arial Narrow"/>
        <charset val="0"/>
      </rPr>
      <t>205</t>
    </r>
  </si>
  <si>
    <r>
      <rPr>
        <sz val="10"/>
        <rFont val="Arial Narrow"/>
        <charset val="0"/>
      </rPr>
      <t>2</t>
    </r>
    <r>
      <rPr>
        <sz val="10"/>
        <rFont val="宋体"/>
        <charset val="0"/>
      </rPr>
      <t>号楼</t>
    </r>
    <r>
      <rPr>
        <sz val="10"/>
        <rFont val="Arial Narrow"/>
        <charset val="0"/>
      </rPr>
      <t>206</t>
    </r>
  </si>
  <si>
    <r>
      <rPr>
        <sz val="10"/>
        <rFont val="Arial Narrow"/>
        <charset val="0"/>
      </rPr>
      <t>2</t>
    </r>
    <r>
      <rPr>
        <sz val="10"/>
        <rFont val="宋体"/>
        <charset val="0"/>
      </rPr>
      <t>号楼</t>
    </r>
    <r>
      <rPr>
        <sz val="10"/>
        <rFont val="Arial Narrow"/>
        <charset val="0"/>
      </rPr>
      <t>207</t>
    </r>
  </si>
  <si>
    <r>
      <rPr>
        <sz val="10"/>
        <rFont val="Arial Narrow"/>
        <charset val="0"/>
      </rPr>
      <t>2</t>
    </r>
    <r>
      <rPr>
        <sz val="10"/>
        <rFont val="宋体"/>
        <charset val="0"/>
      </rPr>
      <t>号楼</t>
    </r>
    <r>
      <rPr>
        <sz val="10"/>
        <rFont val="Arial Narrow"/>
        <charset val="0"/>
      </rPr>
      <t>209</t>
    </r>
  </si>
  <si>
    <r>
      <rPr>
        <sz val="10"/>
        <rFont val="Arial Narrow"/>
        <charset val="0"/>
      </rPr>
      <t>2</t>
    </r>
    <r>
      <rPr>
        <sz val="10"/>
        <rFont val="宋体"/>
        <charset val="0"/>
      </rPr>
      <t>号楼</t>
    </r>
    <r>
      <rPr>
        <sz val="10"/>
        <rFont val="Arial Narrow"/>
        <charset val="0"/>
      </rPr>
      <t>210</t>
    </r>
  </si>
  <si>
    <r>
      <rPr>
        <sz val="10"/>
        <rFont val="Arial Narrow"/>
        <charset val="0"/>
      </rPr>
      <t>2</t>
    </r>
    <r>
      <rPr>
        <sz val="10"/>
        <rFont val="宋体"/>
        <charset val="0"/>
      </rPr>
      <t>号楼</t>
    </r>
    <r>
      <rPr>
        <sz val="10"/>
        <rFont val="Arial Narrow"/>
        <charset val="0"/>
      </rPr>
      <t>101</t>
    </r>
  </si>
  <si>
    <r>
      <rPr>
        <sz val="10"/>
        <rFont val="Arial Narrow"/>
        <charset val="0"/>
      </rPr>
      <t>2</t>
    </r>
    <r>
      <rPr>
        <sz val="10"/>
        <rFont val="宋体"/>
        <charset val="0"/>
      </rPr>
      <t>号楼</t>
    </r>
    <r>
      <rPr>
        <sz val="10"/>
        <rFont val="Arial Narrow"/>
        <charset val="0"/>
      </rPr>
      <t>102</t>
    </r>
  </si>
  <si>
    <r>
      <rPr>
        <sz val="10"/>
        <rFont val="Arial Narrow"/>
        <charset val="0"/>
      </rPr>
      <t>2</t>
    </r>
    <r>
      <rPr>
        <sz val="10"/>
        <rFont val="宋体"/>
        <charset val="0"/>
      </rPr>
      <t>号楼</t>
    </r>
    <r>
      <rPr>
        <sz val="10"/>
        <rFont val="Arial Narrow"/>
        <charset val="0"/>
      </rPr>
      <t>103</t>
    </r>
  </si>
  <si>
    <r>
      <rPr>
        <sz val="10"/>
        <rFont val="Arial Narrow"/>
        <charset val="0"/>
      </rPr>
      <t>2</t>
    </r>
    <r>
      <rPr>
        <sz val="10"/>
        <rFont val="宋体"/>
        <charset val="0"/>
      </rPr>
      <t>号楼</t>
    </r>
    <r>
      <rPr>
        <sz val="10"/>
        <rFont val="Arial Narrow"/>
        <charset val="0"/>
      </rPr>
      <t>104</t>
    </r>
  </si>
  <si>
    <r>
      <rPr>
        <sz val="10"/>
        <rFont val="Arial Narrow"/>
        <charset val="0"/>
      </rPr>
      <t>2</t>
    </r>
    <r>
      <rPr>
        <sz val="10"/>
        <rFont val="宋体"/>
        <charset val="0"/>
      </rPr>
      <t>号楼</t>
    </r>
    <r>
      <rPr>
        <sz val="10"/>
        <rFont val="Arial Narrow"/>
        <charset val="0"/>
      </rPr>
      <t>105</t>
    </r>
  </si>
  <si>
    <r>
      <rPr>
        <sz val="10"/>
        <rFont val="Arial Narrow"/>
        <charset val="0"/>
      </rPr>
      <t>2</t>
    </r>
    <r>
      <rPr>
        <sz val="10"/>
        <rFont val="宋体"/>
        <charset val="0"/>
      </rPr>
      <t>号楼</t>
    </r>
    <r>
      <rPr>
        <sz val="10"/>
        <rFont val="Arial Narrow"/>
        <charset val="0"/>
      </rPr>
      <t>107</t>
    </r>
  </si>
  <si>
    <r>
      <rPr>
        <sz val="10"/>
        <rFont val="Arial Narrow"/>
        <charset val="0"/>
      </rPr>
      <t>2</t>
    </r>
    <r>
      <rPr>
        <sz val="10"/>
        <rFont val="宋体"/>
        <charset val="0"/>
      </rPr>
      <t>号楼</t>
    </r>
    <r>
      <rPr>
        <sz val="10"/>
        <rFont val="Arial Narrow"/>
        <charset val="0"/>
      </rPr>
      <t>109</t>
    </r>
  </si>
  <si>
    <r>
      <rPr>
        <sz val="10"/>
        <rFont val="Arial Narrow"/>
        <charset val="0"/>
      </rPr>
      <t>2</t>
    </r>
    <r>
      <rPr>
        <sz val="10"/>
        <rFont val="宋体"/>
        <charset val="0"/>
      </rPr>
      <t>号楼</t>
    </r>
    <r>
      <rPr>
        <sz val="10"/>
        <rFont val="Arial Narrow"/>
        <charset val="0"/>
      </rPr>
      <t>110</t>
    </r>
  </si>
  <si>
    <r>
      <rPr>
        <sz val="10"/>
        <rFont val="Arial Narrow"/>
        <charset val="0"/>
      </rPr>
      <t>112-211</t>
    </r>
    <r>
      <rPr>
        <sz val="10"/>
        <rFont val="宋体"/>
        <charset val="0"/>
      </rPr>
      <t>室</t>
    </r>
  </si>
  <si>
    <t>营业</t>
  </si>
  <si>
    <r>
      <rPr>
        <sz val="10"/>
        <rFont val="Arial Narrow"/>
        <charset val="0"/>
      </rPr>
      <t>111</t>
    </r>
    <r>
      <rPr>
        <sz val="10"/>
        <rFont val="宋体"/>
        <charset val="0"/>
      </rPr>
      <t>室</t>
    </r>
  </si>
</sst>
</file>

<file path=xl/styles.xml><?xml version="1.0" encoding="utf-8"?>
<styleSheet xmlns="http://schemas.openxmlformats.org/spreadsheetml/2006/main">
  <numFmts count="8"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#,##0.00_ "/>
    <numFmt numFmtId="43" formatCode="_ * #,##0.00_ ;_ * \-#,##0.00_ ;_ * &quot;-&quot;??_ ;_ @_ "/>
    <numFmt numFmtId="178" formatCode="000000"/>
    <numFmt numFmtId="179" formatCode="0_);[Red]\(0\)"/>
  </numFmts>
  <fonts count="31">
    <font>
      <sz val="11"/>
      <color theme="1"/>
      <name val="宋体"/>
      <charset val="134"/>
      <scheme val="minor"/>
    </font>
    <font>
      <sz val="18"/>
      <name val="Arial Narrow"/>
      <charset val="0"/>
    </font>
    <font>
      <sz val="10"/>
      <name val="Arial Narrow"/>
      <charset val="0"/>
    </font>
    <font>
      <sz val="12"/>
      <name val="Times New Roman"/>
      <charset val="0"/>
    </font>
    <font>
      <u/>
      <sz val="12"/>
      <color indexed="12"/>
      <name val="Arial Narrow"/>
      <charset val="0"/>
    </font>
    <font>
      <sz val="18"/>
      <name val="黑体"/>
      <charset val="0"/>
    </font>
    <font>
      <sz val="10"/>
      <name val="宋体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Arial Narrow"/>
      <charset val="134"/>
    </font>
    <font>
      <vertAlign val="superscript"/>
      <sz val="10"/>
      <name val="Arial Narrow"/>
      <charset val="0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19" borderId="13" applyNumberFormat="0" applyAlignment="0" applyProtection="0">
      <alignment vertical="center"/>
    </xf>
    <xf numFmtId="0" fontId="24" fillId="19" borderId="8" applyNumberFormat="0" applyAlignment="0" applyProtection="0">
      <alignment vertical="center"/>
    </xf>
    <xf numFmtId="0" fontId="20" fillId="16" borderId="10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7" fillId="0" borderId="0"/>
  </cellStyleXfs>
  <cellXfs count="51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Fill="1" applyBorder="1" applyAlignment="1"/>
    <xf numFmtId="0" fontId="2" fillId="2" borderId="0" xfId="0" applyFont="1" applyFill="1" applyBorder="1" applyAlignment="1">
      <alignment vertical="center"/>
    </xf>
    <xf numFmtId="9" fontId="2" fillId="2" borderId="0" xfId="0" applyNumberFormat="1" applyFont="1" applyFill="1" applyBorder="1" applyAlignment="1">
      <alignment vertical="center" wrapText="1"/>
    </xf>
    <xf numFmtId="178" fontId="4" fillId="2" borderId="0" xfId="10" applyNumberFormat="1" applyFont="1" applyFill="1" applyAlignment="1" applyProtection="1">
      <alignment horizontal="left" vertical="center" shrinkToFit="1"/>
      <protection locked="0" hidden="1"/>
    </xf>
    <xf numFmtId="0" fontId="2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176" fontId="6" fillId="2" borderId="0" xfId="0" applyNumberFormat="1" applyFont="1" applyFill="1" applyBorder="1" applyAlignment="1">
      <alignment horizontal="center" vertical="center"/>
    </xf>
    <xf numFmtId="176" fontId="2" fillId="2" borderId="0" xfId="0" applyNumberFormat="1" applyFont="1" applyFill="1" applyBorder="1" applyAlignment="1">
      <alignment horizontal="center" vertical="center"/>
    </xf>
    <xf numFmtId="176" fontId="6" fillId="2" borderId="0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shrinkToFit="1"/>
    </xf>
    <xf numFmtId="0" fontId="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9" fontId="2" fillId="2" borderId="0" xfId="0" applyNumberFormat="1" applyFont="1" applyFill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center" vertical="center" wrapText="1"/>
    </xf>
    <xf numFmtId="0" fontId="7" fillId="2" borderId="2" xfId="49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3" xfId="49" applyFont="1" applyFill="1" applyBorder="1" applyAlignment="1">
      <alignment horizontal="center" vertical="center" wrapText="1"/>
    </xf>
    <xf numFmtId="0" fontId="7" fillId="2" borderId="3" xfId="49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43" fontId="2" fillId="2" borderId="1" xfId="0" applyNumberFormat="1" applyFont="1" applyFill="1" applyBorder="1" applyAlignment="1">
      <alignment horizontal="right" vertical="center"/>
    </xf>
    <xf numFmtId="43" fontId="6" fillId="2" borderId="1" xfId="0" applyNumberFormat="1" applyFont="1" applyFill="1" applyBorder="1" applyAlignment="1">
      <alignment horizontal="center" vertical="center"/>
    </xf>
    <xf numFmtId="43" fontId="2" fillId="2" borderId="5" xfId="0" applyNumberFormat="1" applyFont="1" applyFill="1" applyBorder="1" applyAlignment="1">
      <alignment horizontal="right" vertical="center"/>
    </xf>
    <xf numFmtId="179" fontId="2" fillId="2" borderId="1" xfId="8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/>
    </xf>
    <xf numFmtId="9" fontId="2" fillId="2" borderId="5" xfId="0" applyNumberFormat="1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vertical="center" wrapText="1"/>
    </xf>
    <xf numFmtId="0" fontId="2" fillId="2" borderId="0" xfId="0" applyNumberFormat="1" applyFont="1" applyFill="1" applyBorder="1" applyAlignment="1">
      <alignment vertical="center"/>
    </xf>
    <xf numFmtId="176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179" fontId="2" fillId="2" borderId="1" xfId="8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77" fontId="2" fillId="2" borderId="0" xfId="0" applyNumberFormat="1" applyFont="1" applyFill="1" applyBorder="1" applyAlignment="1">
      <alignment horizontal="center" vertical="center"/>
    </xf>
    <xf numFmtId="43" fontId="2" fillId="2" borderId="1" xfId="0" applyNumberFormat="1" applyFont="1" applyFill="1" applyBorder="1" applyAlignment="1">
      <alignment horizontal="center" vertical="center"/>
    </xf>
    <xf numFmtId="43" fontId="2" fillId="2" borderId="0" xfId="0" applyNumberFormat="1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评估空白套表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8373;&#31161;&#38084;\&#35780;&#20272;&#26126;&#32454;&#34920;&#65288;&#26032;&#34920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NVSRY"/>
      <sheetName val="封面"/>
      <sheetName val="索引目录"/>
      <sheetName val="填表说明"/>
      <sheetName val="基本情况"/>
      <sheetName val="资产负债表"/>
      <sheetName val="1-汇总表"/>
      <sheetName val="2-分类汇总"/>
      <sheetName val="3-流动汇总"/>
      <sheetName val="3-1货币汇总表"/>
      <sheetName val="3-1-1现金"/>
      <sheetName val="3-1-2银行存款"/>
      <sheetName val="3-1-3其他货币资金"/>
      <sheetName val="3-2交易性金融资产汇总"/>
      <sheetName val="3-2-1交易性-股票"/>
      <sheetName val="3-2-2交易性-债券"/>
      <sheetName val="3-2-3交易性-基金"/>
      <sheetName val="3-3应收票据"/>
      <sheetName val="3-4应收账款"/>
      <sheetName val="3-5预付账款"/>
      <sheetName val="3-6应收利息"/>
      <sheetName val="3-7应收股利"/>
      <sheetName val="3-8其他应收款"/>
      <sheetName val="3-9-1材料采购（在途物资）"/>
      <sheetName val="3-9-2原材料"/>
      <sheetName val="3-9-3在库周转材料"/>
      <sheetName val="3-9-4委托加工物资"/>
      <sheetName val="3-9-5产成品（库存商品）"/>
      <sheetName val="3-9-6在产品（自制半成品）"/>
      <sheetName val="3-9-7发出商品"/>
      <sheetName val="3-9-8在用周转材料"/>
      <sheetName val="3-10一年到期非流动资产"/>
      <sheetName val="3-11其他流动资产"/>
      <sheetName val="4-非流动资产汇总"/>
      <sheetName val="4-1可供出售金融资产汇总"/>
      <sheetName val="4-1-1可出售-股票"/>
      <sheetName val="4-1-2可出售-债券"/>
      <sheetName val="4-1-3可出售-其他"/>
      <sheetName val="4-2持有到期投资"/>
      <sheetName val="4-3长期应收"/>
      <sheetName val="4-4股权投资"/>
      <sheetName val="4-5投资性房地产汇总"/>
      <sheetName val="4-5-1投资性房地产"/>
      <sheetName val="4-5-2投资性房地产"/>
      <sheetName val="4-5-3投资性房地产"/>
      <sheetName val="4-5-4投资性房地产"/>
      <sheetName val="4-6固定资产汇总"/>
      <sheetName val="4-6-1房屋建筑物"/>
      <sheetName val="4-6-2构筑物"/>
      <sheetName val="4-6-3管道沟槽"/>
      <sheetName val="4-6-4机器设备"/>
      <sheetName val="4-6-5车辆"/>
      <sheetName val="4-6-6电子设备"/>
      <sheetName val="4-6-7土地"/>
      <sheetName val="4-7在建工程汇总"/>
      <sheetName val="4-7-1在建（土建）"/>
      <sheetName val="4-7-2在建（设备）"/>
      <sheetName val="4-8工程物资"/>
      <sheetName val="4-9固定资产清理"/>
      <sheetName val="4-10生产性生物资产"/>
      <sheetName val="4-11油气资产"/>
      <sheetName val="4-12无形资产汇总"/>
      <sheetName val="4-12-1无形-土地"/>
      <sheetName val="4-12-2无形-矿业权"/>
      <sheetName val="4-12-3无形-其他"/>
      <sheetName val="4-13开发支出"/>
      <sheetName val="4-14商誉"/>
      <sheetName val="4-15长期待摊费用"/>
      <sheetName val="4-16递延所得税资产"/>
      <sheetName val="4-17其他非流动资产"/>
      <sheetName val="5流动负债汇总"/>
      <sheetName val="5-1短期借款"/>
      <sheetName val="5-2交易性金融负债"/>
      <sheetName val="5-3应付票据"/>
      <sheetName val="5-4应付账款"/>
      <sheetName val="5-5预收账款"/>
      <sheetName val="5-6职工薪酬"/>
      <sheetName val="5-7应交税费"/>
      <sheetName val="5-8应付利息"/>
      <sheetName val="5-9应付股利（利润）"/>
      <sheetName val="5-10其他应付款"/>
      <sheetName val="5-11一年到期非流动负债"/>
      <sheetName val="5-12其他流动负债"/>
      <sheetName val="6非流动负债汇总 "/>
      <sheetName val="6-1长期借款"/>
      <sheetName val="6-2应付债券"/>
      <sheetName val="6-3长期应付款"/>
      <sheetName val="6-4专项应付款"/>
      <sheetName val="6-5预计负债"/>
      <sheetName val="6-6递延所得税负债"/>
      <sheetName val="6-7其他非流动负债"/>
      <sheetName val="00000000"/>
    </sheetNames>
    <sheetDataSet>
      <sheetData sheetId="0"/>
      <sheetData sheetId="1">
        <row r="11">
          <cell r="D11" t="str">
            <v>被评估单位（或者产权持有单位）填报人：</v>
          </cell>
        </row>
        <row r="13">
          <cell r="D13" t="str">
            <v>填表日期：</v>
          </cell>
        </row>
        <row r="13">
          <cell r="G13" t="str">
            <v>年</v>
          </cell>
        </row>
        <row r="13">
          <cell r="I13" t="str">
            <v>月</v>
          </cell>
        </row>
        <row r="13">
          <cell r="K13" t="str">
            <v>日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87"/>
  <sheetViews>
    <sheetView tabSelected="1" workbookViewId="0">
      <selection activeCell="U11" sqref="U11"/>
    </sheetView>
  </sheetViews>
  <sheetFormatPr defaultColWidth="9" defaultRowHeight="15.75" customHeight="1"/>
  <cols>
    <col min="1" max="1" width="4.25" style="5" customWidth="1"/>
    <col min="2" max="2" width="16.875" style="2" customWidth="1"/>
    <col min="3" max="3" width="11.875" style="5" hidden="1" customWidth="1" outlineLevel="1"/>
    <col min="4" max="4" width="11.375" style="5" hidden="1" customWidth="1" outlineLevel="1"/>
    <col min="5" max="5" width="6.875" style="5" customWidth="1" collapsed="1"/>
    <col min="6" max="6" width="5.75" style="5" hidden="1" customWidth="1" outlineLevel="1"/>
    <col min="7" max="8" width="5.5" style="5" hidden="1" customWidth="1" outlineLevel="1"/>
    <col min="9" max="13" width="5" style="5" hidden="1" customWidth="1" outlineLevel="1"/>
    <col min="14" max="14" width="5.25" style="5" hidden="1" customWidth="1" outlineLevel="1"/>
    <col min="15" max="15" width="5" style="5" hidden="1" customWidth="1" outlineLevel="1"/>
    <col min="16" max="16" width="7.75" style="5" customWidth="1" collapsed="1"/>
    <col min="17" max="17" width="4.5" style="5" customWidth="1"/>
    <col min="18" max="18" width="7.75" style="5" customWidth="1"/>
    <col min="19" max="19" width="7.75" style="2" customWidth="1"/>
    <col min="20" max="20" width="10.75" style="5" customWidth="1"/>
    <col min="21" max="21" width="10.625" style="5" customWidth="1"/>
    <col min="22" max="22" width="12" style="5" customWidth="1"/>
    <col min="23" max="23" width="7.75" style="6"/>
    <col min="24" max="24" width="12.3166666666667" style="5" customWidth="1"/>
    <col min="25" max="25" width="8.125" style="5" customWidth="1"/>
    <col min="26" max="26" width="8.625" style="5" customWidth="1"/>
    <col min="27" max="27" width="7.5" style="5" customWidth="1"/>
    <col min="28" max="28" width="15.25" style="5" hidden="1" customWidth="1" outlineLevel="1"/>
    <col min="29" max="29" width="13.125" style="5" hidden="1" customWidth="1" outlineLevel="1"/>
    <col min="30" max="30" width="9" style="5" customWidth="1" collapsed="1"/>
    <col min="31" max="34" width="9" style="5" customWidth="1"/>
    <col min="35" max="35" width="11" style="5" customWidth="1"/>
    <col min="36" max="252" width="9" style="5" customWidth="1"/>
    <col min="253" max="16384" width="9" style="4"/>
  </cols>
  <sheetData>
    <row r="1" ht="15.6" customHeight="1" spans="1:28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29"/>
      <c r="X1" s="8"/>
      <c r="Y1" s="8"/>
      <c r="Z1" s="8"/>
      <c r="AA1" s="8"/>
      <c r="AB1" s="8"/>
    </row>
    <row r="2" s="1" customFormat="1" ht="30" customHeight="1" spans="1:28">
      <c r="A2" s="9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42"/>
      <c r="AB2" s="42"/>
    </row>
    <row r="3" ht="14.1" customHeight="1" spans="1:28">
      <c r="A3" s="11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43"/>
    </row>
    <row r="4" ht="14.1" customHeight="1" spans="1:28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29"/>
      <c r="X4" s="12"/>
      <c r="Y4" s="12"/>
      <c r="Z4" s="12"/>
      <c r="AA4" s="44" t="s">
        <v>2</v>
      </c>
      <c r="AB4" s="43"/>
    </row>
    <row r="5" customHeight="1" spans="1:27">
      <c r="A5" s="13" t="s">
        <v>3</v>
      </c>
      <c r="AA5" s="45" t="s">
        <v>4</v>
      </c>
    </row>
    <row r="6" s="2" customFormat="1" customHeight="1" spans="1:29">
      <c r="A6" s="14" t="s">
        <v>5</v>
      </c>
      <c r="B6" s="14" t="s">
        <v>6</v>
      </c>
      <c r="C6" s="15" t="s">
        <v>7</v>
      </c>
      <c r="D6" s="16" t="s">
        <v>8</v>
      </c>
      <c r="E6" s="16" t="s">
        <v>9</v>
      </c>
      <c r="F6" s="16" t="s">
        <v>10</v>
      </c>
      <c r="G6" s="16" t="s">
        <v>11</v>
      </c>
      <c r="H6" s="16" t="s">
        <v>12</v>
      </c>
      <c r="I6" s="16" t="s">
        <v>13</v>
      </c>
      <c r="J6" s="16" t="s">
        <v>14</v>
      </c>
      <c r="K6" s="15" t="s">
        <v>15</v>
      </c>
      <c r="L6" s="15" t="s">
        <v>16</v>
      </c>
      <c r="M6" s="15" t="s">
        <v>17</v>
      </c>
      <c r="N6" s="15" t="s">
        <v>18</v>
      </c>
      <c r="O6" s="15" t="s">
        <v>19</v>
      </c>
      <c r="P6" s="15" t="s">
        <v>20</v>
      </c>
      <c r="Q6" s="30" t="s">
        <v>21</v>
      </c>
      <c r="R6" s="31" t="s">
        <v>22</v>
      </c>
      <c r="S6" s="31" t="s">
        <v>23</v>
      </c>
      <c r="T6" s="32" t="s">
        <v>24</v>
      </c>
      <c r="U6" s="22"/>
      <c r="V6" s="14" t="s">
        <v>25</v>
      </c>
      <c r="W6" s="14"/>
      <c r="X6" s="14"/>
      <c r="Y6" s="39" t="s">
        <v>26</v>
      </c>
      <c r="Z6" s="16" t="s">
        <v>27</v>
      </c>
      <c r="AA6" s="15" t="s">
        <v>28</v>
      </c>
      <c r="AB6" s="15" t="s">
        <v>29</v>
      </c>
      <c r="AC6" s="14" t="s">
        <v>30</v>
      </c>
    </row>
    <row r="7" s="2" customFormat="1" ht="24.75" customHeight="1" spans="1:29">
      <c r="A7" s="14"/>
      <c r="B7" s="14"/>
      <c r="C7" s="14"/>
      <c r="D7" s="17"/>
      <c r="E7" s="17"/>
      <c r="F7" s="17"/>
      <c r="G7" s="17"/>
      <c r="H7" s="17"/>
      <c r="I7" s="17"/>
      <c r="J7" s="17"/>
      <c r="K7" s="14"/>
      <c r="L7" s="14"/>
      <c r="M7" s="14"/>
      <c r="N7" s="14"/>
      <c r="O7" s="14"/>
      <c r="P7" s="14"/>
      <c r="Q7" s="33"/>
      <c r="R7" s="33"/>
      <c r="S7" s="34"/>
      <c r="T7" s="22" t="s">
        <v>31</v>
      </c>
      <c r="U7" s="14" t="s">
        <v>32</v>
      </c>
      <c r="V7" s="14" t="s">
        <v>31</v>
      </c>
      <c r="W7" s="35" t="s">
        <v>33</v>
      </c>
      <c r="X7" s="14" t="s">
        <v>32</v>
      </c>
      <c r="Y7" s="46"/>
      <c r="Z7" s="17"/>
      <c r="AA7" s="14"/>
      <c r="AB7" s="14"/>
      <c r="AC7" s="14"/>
    </row>
    <row r="8" s="3" customFormat="1" customHeight="1" spans="1:252">
      <c r="A8" s="14">
        <v>1</v>
      </c>
      <c r="B8" s="14" t="s">
        <v>34</v>
      </c>
      <c r="C8" s="18"/>
      <c r="D8" s="18"/>
      <c r="E8" s="19" t="s">
        <v>35</v>
      </c>
      <c r="F8" s="14"/>
      <c r="G8" s="14"/>
      <c r="H8" s="14"/>
      <c r="I8" s="14"/>
      <c r="J8" s="14"/>
      <c r="K8" s="14"/>
      <c r="L8" s="14"/>
      <c r="M8" s="14"/>
      <c r="N8" s="20"/>
      <c r="O8" s="14"/>
      <c r="P8" s="27"/>
      <c r="Q8" s="28" t="s">
        <v>36</v>
      </c>
      <c r="R8" s="36">
        <v>63.37</v>
      </c>
      <c r="S8" s="37" t="s">
        <v>37</v>
      </c>
      <c r="T8" s="38"/>
      <c r="U8" s="36"/>
      <c r="V8" s="36"/>
      <c r="W8" s="39"/>
      <c r="X8" s="36">
        <f>Z8*R8</f>
        <v>94104.45</v>
      </c>
      <c r="Y8" s="46" t="str">
        <f t="shared" ref="Y8:Y57" si="0">IF(U8=0,"",(X8-U8)/U8*100)</f>
        <v/>
      </c>
      <c r="Z8" s="36">
        <v>1485</v>
      </c>
      <c r="AA8" s="20"/>
      <c r="AB8" s="20"/>
      <c r="AC8" s="26"/>
      <c r="AD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</row>
    <row r="9" s="3" customFormat="1" customHeight="1" spans="1:252">
      <c r="A9" s="14">
        <v>2</v>
      </c>
      <c r="B9" s="14" t="s">
        <v>38</v>
      </c>
      <c r="C9" s="18"/>
      <c r="D9" s="18"/>
      <c r="E9" s="19" t="s">
        <v>35</v>
      </c>
      <c r="F9" s="14"/>
      <c r="G9" s="14"/>
      <c r="H9" s="14"/>
      <c r="I9" s="14"/>
      <c r="J9" s="14"/>
      <c r="K9" s="14"/>
      <c r="L9" s="14"/>
      <c r="M9" s="14"/>
      <c r="N9" s="20"/>
      <c r="O9" s="14"/>
      <c r="P9" s="27"/>
      <c r="Q9" s="28" t="s">
        <v>36</v>
      </c>
      <c r="R9" s="36">
        <v>42.94</v>
      </c>
      <c r="S9" s="37" t="s">
        <v>37</v>
      </c>
      <c r="T9" s="38"/>
      <c r="U9" s="36"/>
      <c r="V9" s="36"/>
      <c r="W9" s="39"/>
      <c r="X9" s="36">
        <f t="shared" ref="X9:X29" si="1">Z9*R9</f>
        <v>63765.9</v>
      </c>
      <c r="Y9" s="46" t="str">
        <f t="shared" si="0"/>
        <v/>
      </c>
      <c r="Z9" s="36">
        <v>1485</v>
      </c>
      <c r="AA9" s="20"/>
      <c r="AB9" s="20"/>
      <c r="AC9" s="26"/>
      <c r="AD9" s="47" t="s">
        <v>39</v>
      </c>
      <c r="AE9" s="47" t="s">
        <v>40</v>
      </c>
      <c r="AF9" s="47" t="s">
        <v>41</v>
      </c>
      <c r="AG9" s="2" t="s">
        <v>42</v>
      </c>
      <c r="AH9" s="2" t="s">
        <v>43</v>
      </c>
      <c r="AI9" s="2" t="s">
        <v>44</v>
      </c>
      <c r="AJ9" s="2" t="s">
        <v>45</v>
      </c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</row>
    <row r="10" s="3" customFormat="1" customHeight="1" spans="1:252">
      <c r="A10" s="14">
        <v>3</v>
      </c>
      <c r="B10" s="14" t="s">
        <v>46</v>
      </c>
      <c r="C10" s="20"/>
      <c r="D10" s="20"/>
      <c r="E10" s="19" t="s">
        <v>35</v>
      </c>
      <c r="F10" s="14"/>
      <c r="G10" s="14"/>
      <c r="H10" s="14"/>
      <c r="I10" s="14"/>
      <c r="J10" s="14"/>
      <c r="K10" s="14"/>
      <c r="L10" s="14"/>
      <c r="M10" s="14"/>
      <c r="N10" s="20"/>
      <c r="O10" s="14"/>
      <c r="P10" s="28"/>
      <c r="Q10" s="28" t="s">
        <v>36</v>
      </c>
      <c r="R10" s="36">
        <v>64.08</v>
      </c>
      <c r="S10" s="37" t="s">
        <v>37</v>
      </c>
      <c r="T10" s="38"/>
      <c r="U10" s="36"/>
      <c r="V10" s="36"/>
      <c r="W10" s="39"/>
      <c r="X10" s="36">
        <f t="shared" si="1"/>
        <v>95158.8</v>
      </c>
      <c r="Y10" s="46" t="str">
        <f t="shared" si="0"/>
        <v/>
      </c>
      <c r="Z10" s="36">
        <v>1485</v>
      </c>
      <c r="AA10" s="20"/>
      <c r="AB10" s="20"/>
      <c r="AC10" s="26"/>
      <c r="AD10" s="2">
        <f>(R8+R9+R10+R14+R17+R18+R15)/7</f>
        <v>60.84</v>
      </c>
      <c r="AE10" s="48">
        <v>100000</v>
      </c>
      <c r="AF10" s="2">
        <v>1650</v>
      </c>
      <c r="AG10" s="2">
        <v>1650</v>
      </c>
      <c r="AH10" s="2">
        <f>AG10*0.97</f>
        <v>1600.5</v>
      </c>
      <c r="AI10" s="2">
        <f>AG10*0.95</f>
        <v>1567.5</v>
      </c>
      <c r="AJ10" s="2">
        <f>AG10*0.9</f>
        <v>1485</v>
      </c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</row>
    <row r="11" s="3" customFormat="1" customHeight="1" spans="1:252">
      <c r="A11" s="14">
        <v>4</v>
      </c>
      <c r="B11" s="14" t="s">
        <v>47</v>
      </c>
      <c r="C11" s="20"/>
      <c r="D11" s="20"/>
      <c r="E11" s="19" t="s">
        <v>35</v>
      </c>
      <c r="F11" s="14"/>
      <c r="G11" s="14"/>
      <c r="H11" s="14"/>
      <c r="I11" s="14"/>
      <c r="J11" s="14"/>
      <c r="K11" s="14"/>
      <c r="L11" s="14"/>
      <c r="M11" s="14"/>
      <c r="N11" s="20"/>
      <c r="O11" s="14"/>
      <c r="P11" s="28"/>
      <c r="Q11" s="28" t="s">
        <v>36</v>
      </c>
      <c r="R11" s="36">
        <v>64.08</v>
      </c>
      <c r="S11" s="37" t="s">
        <v>37</v>
      </c>
      <c r="T11" s="38"/>
      <c r="U11" s="36"/>
      <c r="V11" s="36"/>
      <c r="W11" s="39"/>
      <c r="X11" s="36">
        <f t="shared" si="1"/>
        <v>95158.8</v>
      </c>
      <c r="Y11" s="46" t="str">
        <f t="shared" si="0"/>
        <v/>
      </c>
      <c r="Z11" s="36">
        <v>1485</v>
      </c>
      <c r="AA11" s="20"/>
      <c r="AB11" s="20"/>
      <c r="AC11" s="26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</row>
    <row r="12" s="3" customFormat="1" customHeight="1" spans="1:252">
      <c r="A12" s="14">
        <v>5</v>
      </c>
      <c r="B12" s="14" t="s">
        <v>48</v>
      </c>
      <c r="C12" s="20"/>
      <c r="D12" s="20"/>
      <c r="E12" s="19" t="s">
        <v>35</v>
      </c>
      <c r="F12" s="14"/>
      <c r="G12" s="14"/>
      <c r="H12" s="14"/>
      <c r="I12" s="14"/>
      <c r="J12" s="14"/>
      <c r="K12" s="14"/>
      <c r="L12" s="14"/>
      <c r="M12" s="14"/>
      <c r="N12" s="20"/>
      <c r="O12" s="14"/>
      <c r="P12" s="28"/>
      <c r="Q12" s="28" t="s">
        <v>36</v>
      </c>
      <c r="R12" s="36">
        <v>42.94</v>
      </c>
      <c r="S12" s="37" t="s">
        <v>37</v>
      </c>
      <c r="T12" s="38"/>
      <c r="U12" s="36"/>
      <c r="V12" s="36"/>
      <c r="W12" s="39"/>
      <c r="X12" s="36">
        <f t="shared" si="1"/>
        <v>63765.9</v>
      </c>
      <c r="Y12" s="46" t="str">
        <f t="shared" si="0"/>
        <v/>
      </c>
      <c r="Z12" s="36">
        <v>1485</v>
      </c>
      <c r="AA12" s="20"/>
      <c r="AB12" s="20"/>
      <c r="AC12" s="26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</row>
    <row r="13" s="3" customFormat="1" customHeight="1" spans="1:252">
      <c r="A13" s="14">
        <v>6</v>
      </c>
      <c r="B13" s="14" t="s">
        <v>49</v>
      </c>
      <c r="C13" s="20"/>
      <c r="D13" s="20"/>
      <c r="E13" s="19" t="s">
        <v>35</v>
      </c>
      <c r="F13" s="14"/>
      <c r="G13" s="14"/>
      <c r="H13" s="14"/>
      <c r="I13" s="14"/>
      <c r="J13" s="14"/>
      <c r="K13" s="14"/>
      <c r="L13" s="14"/>
      <c r="M13" s="14"/>
      <c r="N13" s="20"/>
      <c r="O13" s="14"/>
      <c r="P13" s="28"/>
      <c r="Q13" s="28" t="s">
        <v>36</v>
      </c>
      <c r="R13" s="36">
        <v>64.08</v>
      </c>
      <c r="S13" s="37" t="s">
        <v>37</v>
      </c>
      <c r="T13" s="38"/>
      <c r="U13" s="36"/>
      <c r="V13" s="36"/>
      <c r="W13" s="39"/>
      <c r="X13" s="36">
        <f t="shared" si="1"/>
        <v>95158.8</v>
      </c>
      <c r="Y13" s="46" t="str">
        <f t="shared" si="0"/>
        <v/>
      </c>
      <c r="Z13" s="36">
        <v>1485</v>
      </c>
      <c r="AA13" s="20"/>
      <c r="AB13" s="20"/>
      <c r="AC13" s="26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</row>
    <row r="14" s="3" customFormat="1" customHeight="1" spans="1:252">
      <c r="A14" s="14">
        <v>7</v>
      </c>
      <c r="B14" s="14" t="s">
        <v>50</v>
      </c>
      <c r="C14" s="20"/>
      <c r="D14" s="20"/>
      <c r="E14" s="19" t="s">
        <v>35</v>
      </c>
      <c r="F14" s="14"/>
      <c r="G14" s="14"/>
      <c r="H14" s="14"/>
      <c r="I14" s="14"/>
      <c r="J14" s="14"/>
      <c r="K14" s="14"/>
      <c r="L14" s="14"/>
      <c r="M14" s="14"/>
      <c r="N14" s="20"/>
      <c r="O14" s="14"/>
      <c r="P14" s="28"/>
      <c r="Q14" s="28" t="s">
        <v>36</v>
      </c>
      <c r="R14" s="36">
        <v>56.53</v>
      </c>
      <c r="S14" s="37" t="s">
        <v>37</v>
      </c>
      <c r="T14" s="38"/>
      <c r="U14" s="36"/>
      <c r="V14" s="36"/>
      <c r="W14" s="39"/>
      <c r="X14" s="36">
        <f t="shared" si="1"/>
        <v>83947.05</v>
      </c>
      <c r="Y14" s="46" t="str">
        <f t="shared" si="0"/>
        <v/>
      </c>
      <c r="Z14" s="36">
        <v>1485</v>
      </c>
      <c r="AA14" s="20"/>
      <c r="AB14" s="20"/>
      <c r="AC14" s="26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</row>
    <row r="15" s="3" customFormat="1" customHeight="1" spans="1:252">
      <c r="A15" s="14">
        <v>8</v>
      </c>
      <c r="B15" s="14" t="s">
        <v>51</v>
      </c>
      <c r="C15" s="20"/>
      <c r="D15" s="20"/>
      <c r="E15" s="19" t="s">
        <v>35</v>
      </c>
      <c r="F15" s="14"/>
      <c r="G15" s="14"/>
      <c r="H15" s="14"/>
      <c r="I15" s="14"/>
      <c r="J15" s="14"/>
      <c r="K15" s="14"/>
      <c r="L15" s="14"/>
      <c r="M15" s="14"/>
      <c r="N15" s="20"/>
      <c r="O15" s="14"/>
      <c r="P15" s="28"/>
      <c r="Q15" s="28" t="s">
        <v>36</v>
      </c>
      <c r="R15" s="36">
        <v>44.4</v>
      </c>
      <c r="S15" s="37" t="s">
        <v>37</v>
      </c>
      <c r="T15" s="38"/>
      <c r="U15" s="36"/>
      <c r="V15" s="36"/>
      <c r="W15" s="39"/>
      <c r="X15" s="36">
        <f t="shared" si="1"/>
        <v>65934</v>
      </c>
      <c r="Y15" s="46" t="str">
        <f t="shared" si="0"/>
        <v/>
      </c>
      <c r="Z15" s="36">
        <v>1485</v>
      </c>
      <c r="AA15" s="20"/>
      <c r="AB15" s="20"/>
      <c r="AC15" s="26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</row>
    <row r="16" s="3" customFormat="1" customHeight="1" spans="1:252">
      <c r="A16" s="14">
        <v>9</v>
      </c>
      <c r="B16" s="14" t="s">
        <v>52</v>
      </c>
      <c r="C16" s="20"/>
      <c r="D16" s="20"/>
      <c r="E16" s="19" t="s">
        <v>35</v>
      </c>
      <c r="F16" s="14"/>
      <c r="G16" s="14"/>
      <c r="H16" s="14"/>
      <c r="I16" s="14"/>
      <c r="J16" s="14"/>
      <c r="K16" s="14"/>
      <c r="L16" s="14"/>
      <c r="M16" s="14"/>
      <c r="N16" s="20"/>
      <c r="O16" s="14"/>
      <c r="P16" s="28"/>
      <c r="Q16" s="28" t="s">
        <v>36</v>
      </c>
      <c r="R16" s="36">
        <v>56.53</v>
      </c>
      <c r="S16" s="37" t="s">
        <v>37</v>
      </c>
      <c r="T16" s="38"/>
      <c r="U16" s="36"/>
      <c r="V16" s="36"/>
      <c r="W16" s="39"/>
      <c r="X16" s="36">
        <f t="shared" si="1"/>
        <v>83947.05</v>
      </c>
      <c r="Y16" s="46" t="str">
        <f t="shared" si="0"/>
        <v/>
      </c>
      <c r="Z16" s="36">
        <v>1485</v>
      </c>
      <c r="AA16" s="20"/>
      <c r="AB16" s="20"/>
      <c r="AC16" s="26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</row>
    <row r="17" s="3" customFormat="1" customHeight="1" spans="1:252">
      <c r="A17" s="14">
        <v>10</v>
      </c>
      <c r="B17" s="14" t="s">
        <v>53</v>
      </c>
      <c r="C17" s="20"/>
      <c r="D17" s="20"/>
      <c r="E17" s="19" t="s">
        <v>35</v>
      </c>
      <c r="F17" s="14"/>
      <c r="G17" s="14"/>
      <c r="H17" s="14"/>
      <c r="I17" s="14"/>
      <c r="J17" s="14"/>
      <c r="K17" s="14"/>
      <c r="L17" s="14"/>
      <c r="M17" s="14"/>
      <c r="N17" s="20"/>
      <c r="O17" s="14"/>
      <c r="P17" s="28"/>
      <c r="Q17" s="28" t="s">
        <v>36</v>
      </c>
      <c r="R17" s="36">
        <v>77.63</v>
      </c>
      <c r="S17" s="37" t="s">
        <v>37</v>
      </c>
      <c r="T17" s="38"/>
      <c r="U17" s="36"/>
      <c r="V17" s="36"/>
      <c r="W17" s="39"/>
      <c r="X17" s="36">
        <f t="shared" si="1"/>
        <v>115280.55</v>
      </c>
      <c r="Y17" s="46" t="str">
        <f t="shared" si="0"/>
        <v/>
      </c>
      <c r="Z17" s="36">
        <v>1485</v>
      </c>
      <c r="AA17" s="20"/>
      <c r="AB17" s="20"/>
      <c r="AC17" s="26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</row>
    <row r="18" s="3" customFormat="1" customHeight="1" spans="1:252">
      <c r="A18" s="14">
        <v>11</v>
      </c>
      <c r="B18" s="14" t="s">
        <v>54</v>
      </c>
      <c r="C18" s="20"/>
      <c r="D18" s="20"/>
      <c r="E18" s="19" t="s">
        <v>35</v>
      </c>
      <c r="F18" s="14"/>
      <c r="G18" s="14"/>
      <c r="H18" s="14"/>
      <c r="I18" s="14"/>
      <c r="J18" s="14"/>
      <c r="K18" s="14"/>
      <c r="L18" s="14"/>
      <c r="M18" s="14"/>
      <c r="N18" s="20"/>
      <c r="O18" s="14"/>
      <c r="P18" s="28"/>
      <c r="Q18" s="28" t="s">
        <v>36</v>
      </c>
      <c r="R18" s="36">
        <v>76.93</v>
      </c>
      <c r="S18" s="37" t="s">
        <v>37</v>
      </c>
      <c r="T18" s="38"/>
      <c r="U18" s="36"/>
      <c r="V18" s="36"/>
      <c r="W18" s="39"/>
      <c r="X18" s="36">
        <f t="shared" si="1"/>
        <v>114241.05</v>
      </c>
      <c r="Y18" s="46" t="str">
        <f t="shared" si="0"/>
        <v/>
      </c>
      <c r="Z18" s="36">
        <v>1485</v>
      </c>
      <c r="AA18" s="20"/>
      <c r="AB18" s="20"/>
      <c r="AC18" s="26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</row>
    <row r="19" s="3" customFormat="1" customHeight="1" spans="1:252">
      <c r="A19" s="14">
        <v>12</v>
      </c>
      <c r="B19" s="14" t="s">
        <v>55</v>
      </c>
      <c r="C19" s="20"/>
      <c r="D19" s="20"/>
      <c r="E19" s="19" t="s">
        <v>35</v>
      </c>
      <c r="F19" s="14"/>
      <c r="G19" s="14"/>
      <c r="H19" s="14"/>
      <c r="I19" s="14"/>
      <c r="J19" s="14"/>
      <c r="K19" s="14"/>
      <c r="L19" s="14"/>
      <c r="M19" s="14"/>
      <c r="N19" s="20"/>
      <c r="O19" s="14"/>
      <c r="P19" s="28"/>
      <c r="Q19" s="28" t="s">
        <v>36</v>
      </c>
      <c r="R19" s="36">
        <v>63.37</v>
      </c>
      <c r="S19" s="37" t="s">
        <v>37</v>
      </c>
      <c r="T19" s="38"/>
      <c r="U19" s="36"/>
      <c r="V19" s="36"/>
      <c r="W19" s="39"/>
      <c r="X19" s="36">
        <f t="shared" si="1"/>
        <v>101392</v>
      </c>
      <c r="Y19" s="46" t="str">
        <f t="shared" si="0"/>
        <v/>
      </c>
      <c r="Z19" s="36">
        <v>1600</v>
      </c>
      <c r="AA19" s="20"/>
      <c r="AB19" s="20"/>
      <c r="AC19" s="26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</row>
    <row r="20" s="3" customFormat="1" customHeight="1" spans="1:252">
      <c r="A20" s="14">
        <v>13</v>
      </c>
      <c r="B20" s="14" t="s">
        <v>56</v>
      </c>
      <c r="C20" s="20"/>
      <c r="D20" s="20"/>
      <c r="E20" s="19" t="s">
        <v>35</v>
      </c>
      <c r="F20" s="14"/>
      <c r="G20" s="14"/>
      <c r="H20" s="14"/>
      <c r="I20" s="14"/>
      <c r="J20" s="14"/>
      <c r="K20" s="14"/>
      <c r="L20" s="14"/>
      <c r="M20" s="14"/>
      <c r="N20" s="20"/>
      <c r="O20" s="14"/>
      <c r="P20" s="28"/>
      <c r="Q20" s="28" t="s">
        <v>36</v>
      </c>
      <c r="R20" s="36">
        <v>42.94</v>
      </c>
      <c r="S20" s="37" t="s">
        <v>37</v>
      </c>
      <c r="T20" s="38"/>
      <c r="U20" s="36"/>
      <c r="V20" s="36"/>
      <c r="W20" s="39"/>
      <c r="X20" s="36">
        <f t="shared" si="1"/>
        <v>68704</v>
      </c>
      <c r="Y20" s="46" t="str">
        <f t="shared" si="0"/>
        <v/>
      </c>
      <c r="Z20" s="36">
        <v>1600</v>
      </c>
      <c r="AA20" s="20"/>
      <c r="AB20" s="20"/>
      <c r="AC20" s="26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</row>
    <row r="21" s="3" customFormat="1" customHeight="1" spans="1:252">
      <c r="A21" s="14">
        <v>14</v>
      </c>
      <c r="B21" s="14" t="s">
        <v>57</v>
      </c>
      <c r="C21" s="20"/>
      <c r="D21" s="20"/>
      <c r="E21" s="19" t="s">
        <v>35</v>
      </c>
      <c r="F21" s="14"/>
      <c r="G21" s="14"/>
      <c r="H21" s="14"/>
      <c r="I21" s="14"/>
      <c r="J21" s="14"/>
      <c r="K21" s="14"/>
      <c r="L21" s="14"/>
      <c r="M21" s="14"/>
      <c r="N21" s="20"/>
      <c r="O21" s="14"/>
      <c r="P21" s="28"/>
      <c r="Q21" s="28" t="s">
        <v>36</v>
      </c>
      <c r="R21" s="36">
        <v>64.08</v>
      </c>
      <c r="S21" s="37" t="s">
        <v>37</v>
      </c>
      <c r="T21" s="38"/>
      <c r="U21" s="36"/>
      <c r="V21" s="36"/>
      <c r="W21" s="39"/>
      <c r="X21" s="36">
        <f t="shared" si="1"/>
        <v>102528</v>
      </c>
      <c r="Y21" s="46" t="str">
        <f t="shared" si="0"/>
        <v/>
      </c>
      <c r="Z21" s="36">
        <v>1600</v>
      </c>
      <c r="AA21" s="20"/>
      <c r="AB21" s="20"/>
      <c r="AC21" s="26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</row>
    <row r="22" s="3" customFormat="1" customHeight="1" spans="1:252">
      <c r="A22" s="14">
        <v>15</v>
      </c>
      <c r="B22" s="14" t="s">
        <v>58</v>
      </c>
      <c r="C22" s="20"/>
      <c r="D22" s="20"/>
      <c r="E22" s="19" t="s">
        <v>35</v>
      </c>
      <c r="F22" s="14"/>
      <c r="G22" s="14"/>
      <c r="H22" s="14"/>
      <c r="I22" s="14"/>
      <c r="J22" s="14"/>
      <c r="K22" s="14"/>
      <c r="L22" s="14"/>
      <c r="M22" s="14"/>
      <c r="N22" s="20"/>
      <c r="O22" s="14"/>
      <c r="P22" s="28"/>
      <c r="Q22" s="28" t="s">
        <v>36</v>
      </c>
      <c r="R22" s="36">
        <v>64.08</v>
      </c>
      <c r="S22" s="37" t="s">
        <v>37</v>
      </c>
      <c r="T22" s="38"/>
      <c r="U22" s="36"/>
      <c r="V22" s="36"/>
      <c r="W22" s="39"/>
      <c r="X22" s="36">
        <f t="shared" si="1"/>
        <v>102528</v>
      </c>
      <c r="Y22" s="46" t="str">
        <f t="shared" si="0"/>
        <v/>
      </c>
      <c r="Z22" s="36">
        <v>1600</v>
      </c>
      <c r="AA22" s="20"/>
      <c r="AB22" s="20"/>
      <c r="AC22" s="26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</row>
    <row r="23" s="3" customFormat="1" customHeight="1" spans="1:252">
      <c r="A23" s="14">
        <v>16</v>
      </c>
      <c r="B23" s="14" t="s">
        <v>59</v>
      </c>
      <c r="C23" s="20"/>
      <c r="D23" s="20"/>
      <c r="E23" s="19" t="s">
        <v>35</v>
      </c>
      <c r="F23" s="14"/>
      <c r="G23" s="14"/>
      <c r="H23" s="14"/>
      <c r="I23" s="14"/>
      <c r="J23" s="14"/>
      <c r="K23" s="14"/>
      <c r="L23" s="14"/>
      <c r="M23" s="14"/>
      <c r="N23" s="20"/>
      <c r="O23" s="14"/>
      <c r="P23" s="28"/>
      <c r="Q23" s="28" t="s">
        <v>36</v>
      </c>
      <c r="R23" s="36">
        <v>42.94</v>
      </c>
      <c r="S23" s="37" t="s">
        <v>37</v>
      </c>
      <c r="T23" s="38"/>
      <c r="U23" s="36"/>
      <c r="V23" s="36"/>
      <c r="W23" s="39"/>
      <c r="X23" s="36">
        <f t="shared" si="1"/>
        <v>68704</v>
      </c>
      <c r="Y23" s="46" t="str">
        <f t="shared" si="0"/>
        <v/>
      </c>
      <c r="Z23" s="36">
        <v>1600</v>
      </c>
      <c r="AA23" s="20"/>
      <c r="AB23" s="20"/>
      <c r="AC23" s="26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</row>
    <row r="24" s="3" customFormat="1" customHeight="1" spans="1:252">
      <c r="A24" s="14">
        <v>17</v>
      </c>
      <c r="B24" s="14" t="s">
        <v>60</v>
      </c>
      <c r="C24" s="20"/>
      <c r="D24" s="20"/>
      <c r="E24" s="19" t="s">
        <v>35</v>
      </c>
      <c r="F24" s="14"/>
      <c r="G24" s="14"/>
      <c r="H24" s="14"/>
      <c r="I24" s="14"/>
      <c r="J24" s="14"/>
      <c r="K24" s="14"/>
      <c r="L24" s="14"/>
      <c r="M24" s="14"/>
      <c r="N24" s="20"/>
      <c r="O24" s="14"/>
      <c r="P24" s="28"/>
      <c r="Q24" s="28" t="s">
        <v>36</v>
      </c>
      <c r="R24" s="36">
        <v>64.08</v>
      </c>
      <c r="S24" s="37" t="s">
        <v>37</v>
      </c>
      <c r="T24" s="38"/>
      <c r="U24" s="36"/>
      <c r="V24" s="36"/>
      <c r="W24" s="39"/>
      <c r="X24" s="36">
        <f t="shared" si="1"/>
        <v>102528</v>
      </c>
      <c r="Y24" s="46" t="str">
        <f t="shared" si="0"/>
        <v/>
      </c>
      <c r="Z24" s="36">
        <v>1600</v>
      </c>
      <c r="AA24" s="20"/>
      <c r="AB24" s="20"/>
      <c r="AC24" s="26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</row>
    <row r="25" s="3" customFormat="1" customHeight="1" spans="1:252">
      <c r="A25" s="14">
        <v>18</v>
      </c>
      <c r="B25" s="14" t="s">
        <v>61</v>
      </c>
      <c r="C25" s="20"/>
      <c r="D25" s="20"/>
      <c r="E25" s="19" t="s">
        <v>35</v>
      </c>
      <c r="F25" s="14"/>
      <c r="G25" s="14"/>
      <c r="H25" s="14"/>
      <c r="I25" s="14"/>
      <c r="J25" s="14"/>
      <c r="K25" s="14"/>
      <c r="L25" s="14"/>
      <c r="M25" s="14"/>
      <c r="N25" s="20"/>
      <c r="O25" s="14"/>
      <c r="P25" s="28"/>
      <c r="Q25" s="28" t="s">
        <v>36</v>
      </c>
      <c r="R25" s="36">
        <v>56.53</v>
      </c>
      <c r="S25" s="37" t="s">
        <v>37</v>
      </c>
      <c r="T25" s="38"/>
      <c r="U25" s="36"/>
      <c r="V25" s="36"/>
      <c r="W25" s="39"/>
      <c r="X25" s="36">
        <f t="shared" si="1"/>
        <v>90448</v>
      </c>
      <c r="Y25" s="46" t="str">
        <f t="shared" si="0"/>
        <v/>
      </c>
      <c r="Z25" s="36">
        <v>1600</v>
      </c>
      <c r="AA25" s="20"/>
      <c r="AB25" s="20"/>
      <c r="AC25" s="26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</row>
    <row r="26" s="3" customFormat="1" customHeight="1" spans="1:252">
      <c r="A26" s="14">
        <v>19</v>
      </c>
      <c r="B26" s="14" t="s">
        <v>62</v>
      </c>
      <c r="C26" s="20"/>
      <c r="D26" s="20"/>
      <c r="E26" s="19" t="s">
        <v>35</v>
      </c>
      <c r="F26" s="14"/>
      <c r="G26" s="14"/>
      <c r="H26" s="14"/>
      <c r="I26" s="14"/>
      <c r="J26" s="14"/>
      <c r="K26" s="14"/>
      <c r="L26" s="14"/>
      <c r="M26" s="14"/>
      <c r="N26" s="20"/>
      <c r="O26" s="14"/>
      <c r="P26" s="28"/>
      <c r="Q26" s="28" t="s">
        <v>36</v>
      </c>
      <c r="R26" s="36">
        <v>44.4</v>
      </c>
      <c r="S26" s="37" t="s">
        <v>37</v>
      </c>
      <c r="T26" s="38"/>
      <c r="U26" s="36"/>
      <c r="V26" s="36"/>
      <c r="W26" s="39"/>
      <c r="X26" s="36">
        <f t="shared" si="1"/>
        <v>71040</v>
      </c>
      <c r="Y26" s="46" t="str">
        <f t="shared" si="0"/>
        <v/>
      </c>
      <c r="Z26" s="36">
        <v>1600</v>
      </c>
      <c r="AA26" s="20"/>
      <c r="AB26" s="20"/>
      <c r="AC26" s="26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</row>
    <row r="27" s="3" customFormat="1" customHeight="1" spans="1:252">
      <c r="A27" s="14">
        <v>20</v>
      </c>
      <c r="B27" s="14" t="s">
        <v>63</v>
      </c>
      <c r="C27" s="20"/>
      <c r="D27" s="20"/>
      <c r="E27" s="19" t="s">
        <v>35</v>
      </c>
      <c r="F27" s="14"/>
      <c r="G27" s="14"/>
      <c r="H27" s="14"/>
      <c r="I27" s="14"/>
      <c r="J27" s="14"/>
      <c r="K27" s="14"/>
      <c r="L27" s="14"/>
      <c r="M27" s="14"/>
      <c r="N27" s="20"/>
      <c r="O27" s="14"/>
      <c r="P27" s="28"/>
      <c r="Q27" s="28" t="s">
        <v>36</v>
      </c>
      <c r="R27" s="36">
        <v>56.53</v>
      </c>
      <c r="S27" s="37" t="s">
        <v>37</v>
      </c>
      <c r="T27" s="38"/>
      <c r="U27" s="36"/>
      <c r="V27" s="36"/>
      <c r="W27" s="39"/>
      <c r="X27" s="36">
        <f t="shared" si="1"/>
        <v>90448</v>
      </c>
      <c r="Y27" s="46" t="str">
        <f t="shared" si="0"/>
        <v/>
      </c>
      <c r="Z27" s="36">
        <v>1600</v>
      </c>
      <c r="AA27" s="20"/>
      <c r="AB27" s="20"/>
      <c r="AC27" s="26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</row>
    <row r="28" s="3" customFormat="1" customHeight="1" spans="1:252">
      <c r="A28" s="14">
        <v>21</v>
      </c>
      <c r="B28" s="14" t="s">
        <v>64</v>
      </c>
      <c r="C28" s="20"/>
      <c r="D28" s="20"/>
      <c r="E28" s="19" t="s">
        <v>35</v>
      </c>
      <c r="F28" s="14"/>
      <c r="G28" s="14"/>
      <c r="H28" s="14"/>
      <c r="I28" s="14"/>
      <c r="J28" s="14"/>
      <c r="K28" s="14"/>
      <c r="L28" s="14"/>
      <c r="M28" s="14"/>
      <c r="N28" s="20"/>
      <c r="O28" s="14"/>
      <c r="P28" s="28"/>
      <c r="Q28" s="28" t="s">
        <v>36</v>
      </c>
      <c r="R28" s="36">
        <v>77.63</v>
      </c>
      <c r="S28" s="37" t="s">
        <v>37</v>
      </c>
      <c r="T28" s="38"/>
      <c r="U28" s="36"/>
      <c r="V28" s="36"/>
      <c r="W28" s="39"/>
      <c r="X28" s="36">
        <f t="shared" si="1"/>
        <v>124208</v>
      </c>
      <c r="Y28" s="46" t="str">
        <f t="shared" si="0"/>
        <v/>
      </c>
      <c r="Z28" s="36">
        <v>1600</v>
      </c>
      <c r="AA28" s="20"/>
      <c r="AB28" s="20"/>
      <c r="AC28" s="26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</row>
    <row r="29" s="3" customFormat="1" customHeight="1" spans="1:252">
      <c r="A29" s="14">
        <v>22</v>
      </c>
      <c r="B29" s="14" t="s">
        <v>65</v>
      </c>
      <c r="C29" s="20"/>
      <c r="D29" s="20"/>
      <c r="E29" s="19" t="s">
        <v>35</v>
      </c>
      <c r="F29" s="14"/>
      <c r="G29" s="14"/>
      <c r="H29" s="14"/>
      <c r="I29" s="14"/>
      <c r="J29" s="14"/>
      <c r="K29" s="14"/>
      <c r="L29" s="14"/>
      <c r="M29" s="14"/>
      <c r="N29" s="20"/>
      <c r="O29" s="14"/>
      <c r="P29" s="28"/>
      <c r="Q29" s="28" t="s">
        <v>36</v>
      </c>
      <c r="R29" s="36">
        <v>76.93</v>
      </c>
      <c r="S29" s="37" t="s">
        <v>37</v>
      </c>
      <c r="T29" s="38"/>
      <c r="U29" s="36"/>
      <c r="V29" s="36"/>
      <c r="W29" s="39"/>
      <c r="X29" s="36">
        <f t="shared" si="1"/>
        <v>123088</v>
      </c>
      <c r="Y29" s="46" t="str">
        <f t="shared" si="0"/>
        <v/>
      </c>
      <c r="Z29" s="36">
        <v>1600</v>
      </c>
      <c r="AA29" s="20"/>
      <c r="AB29" s="20"/>
      <c r="AC29" s="26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</row>
    <row r="30" s="3" customFormat="1" customHeight="1" spans="1:252">
      <c r="A30" s="21" t="s">
        <v>66</v>
      </c>
      <c r="B30" s="22"/>
      <c r="C30" s="20"/>
      <c r="D30" s="20"/>
      <c r="E30" s="14"/>
      <c r="F30" s="14"/>
      <c r="G30" s="14"/>
      <c r="H30" s="14"/>
      <c r="I30" s="14"/>
      <c r="J30" s="14"/>
      <c r="K30" s="14"/>
      <c r="L30" s="14"/>
      <c r="M30" s="14"/>
      <c r="N30" s="20"/>
      <c r="O30" s="14"/>
      <c r="P30" s="28"/>
      <c r="Q30" s="28"/>
      <c r="R30" s="40">
        <f>SUM(R8:R29)</f>
        <v>1307.02</v>
      </c>
      <c r="S30" s="14"/>
      <c r="T30" s="38"/>
      <c r="U30" s="38"/>
      <c r="V30" s="38"/>
      <c r="W30" s="41"/>
      <c r="X30" s="38">
        <f>SUM(X8:X29)</f>
        <v>2016078.35</v>
      </c>
      <c r="Y30" s="46" t="str">
        <f t="shared" si="0"/>
        <v/>
      </c>
      <c r="Z30" s="36"/>
      <c r="AA30" s="20"/>
      <c r="AB30" s="20"/>
      <c r="AC30" s="26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</row>
    <row r="31" s="3" customFormat="1" customHeight="1" spans="1:252">
      <c r="A31" s="23" t="s">
        <v>67</v>
      </c>
      <c r="B31" s="24"/>
      <c r="C31" s="20"/>
      <c r="D31" s="20"/>
      <c r="E31" s="14"/>
      <c r="F31" s="14"/>
      <c r="G31" s="14"/>
      <c r="H31" s="14"/>
      <c r="I31" s="14"/>
      <c r="J31" s="14"/>
      <c r="K31" s="14"/>
      <c r="L31" s="14"/>
      <c r="M31" s="14"/>
      <c r="N31" s="20"/>
      <c r="O31" s="14"/>
      <c r="P31" s="28"/>
      <c r="Q31" s="28"/>
      <c r="R31" s="40"/>
      <c r="S31" s="14"/>
      <c r="T31" s="38"/>
      <c r="U31" s="36"/>
      <c r="V31" s="36"/>
      <c r="W31" s="35"/>
      <c r="X31" s="36"/>
      <c r="Y31" s="46" t="str">
        <f t="shared" si="0"/>
        <v/>
      </c>
      <c r="Z31" s="36"/>
      <c r="AA31" s="20"/>
      <c r="AB31" s="20"/>
      <c r="AC31" s="26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</row>
    <row r="32" s="3" customFormat="1" customHeight="1" spans="1:252">
      <c r="A32" s="25" t="s">
        <v>68</v>
      </c>
      <c r="B32" s="22"/>
      <c r="C32" s="26"/>
      <c r="D32" s="26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28"/>
      <c r="Q32" s="28"/>
      <c r="R32" s="26">
        <f>R30</f>
        <v>1307.02</v>
      </c>
      <c r="S32" s="14"/>
      <c r="T32" s="38"/>
      <c r="U32" s="38"/>
      <c r="V32" s="38"/>
      <c r="W32" s="41"/>
      <c r="X32" s="38">
        <f>X30</f>
        <v>2016078.35</v>
      </c>
      <c r="Y32" s="46" t="str">
        <f t="shared" si="0"/>
        <v/>
      </c>
      <c r="Z32" s="36"/>
      <c r="AA32" s="20"/>
      <c r="AB32" s="20"/>
      <c r="AC32" s="26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</row>
    <row r="33" s="3" customFormat="1" customHeight="1" spans="1:252">
      <c r="A33" s="14">
        <v>23</v>
      </c>
      <c r="B33" s="14" t="s">
        <v>69</v>
      </c>
      <c r="C33" s="18"/>
      <c r="D33" s="18"/>
      <c r="E33" s="19" t="s">
        <v>35</v>
      </c>
      <c r="F33" s="14"/>
      <c r="G33" s="14"/>
      <c r="H33" s="14"/>
      <c r="I33" s="14"/>
      <c r="J33" s="14"/>
      <c r="K33" s="14"/>
      <c r="L33" s="14"/>
      <c r="M33" s="14"/>
      <c r="N33" s="20"/>
      <c r="O33" s="14"/>
      <c r="P33" s="27"/>
      <c r="Q33" s="28" t="s">
        <v>36</v>
      </c>
      <c r="R33" s="36">
        <v>63.37</v>
      </c>
      <c r="S33" s="37" t="s">
        <v>37</v>
      </c>
      <c r="T33" s="38"/>
      <c r="U33" s="36"/>
      <c r="V33" s="36"/>
      <c r="W33" s="39"/>
      <c r="X33" s="36">
        <f>R33*Z33</f>
        <v>104560.5</v>
      </c>
      <c r="Y33" s="46" t="str">
        <f t="shared" si="0"/>
        <v/>
      </c>
      <c r="Z33" s="36">
        <v>1650</v>
      </c>
      <c r="AA33" s="20"/>
      <c r="AB33" s="20"/>
      <c r="AC33" s="26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</row>
    <row r="34" s="3" customFormat="1" customHeight="1" spans="1:252">
      <c r="A34" s="14">
        <v>24</v>
      </c>
      <c r="B34" s="14" t="s">
        <v>70</v>
      </c>
      <c r="C34" s="18"/>
      <c r="D34" s="18"/>
      <c r="E34" s="19" t="s">
        <v>35</v>
      </c>
      <c r="F34" s="14"/>
      <c r="G34" s="14"/>
      <c r="H34" s="14"/>
      <c r="I34" s="14"/>
      <c r="J34" s="14"/>
      <c r="K34" s="14"/>
      <c r="L34" s="14"/>
      <c r="M34" s="14"/>
      <c r="N34" s="20"/>
      <c r="O34" s="14"/>
      <c r="P34" s="27"/>
      <c r="Q34" s="28" t="s">
        <v>36</v>
      </c>
      <c r="R34" s="36">
        <v>42.94</v>
      </c>
      <c r="S34" s="37" t="s">
        <v>37</v>
      </c>
      <c r="T34" s="38"/>
      <c r="U34" s="36"/>
      <c r="V34" s="36"/>
      <c r="W34" s="39"/>
      <c r="X34" s="36">
        <f t="shared" ref="X34:X54" si="2">R34*Z34</f>
        <v>70851</v>
      </c>
      <c r="Y34" s="46" t="str">
        <f t="shared" si="0"/>
        <v/>
      </c>
      <c r="Z34" s="36">
        <v>1650</v>
      </c>
      <c r="AA34" s="20"/>
      <c r="AB34" s="20"/>
      <c r="AC34" s="26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</row>
    <row r="35" s="3" customFormat="1" customHeight="1" spans="1:252">
      <c r="A35" s="14">
        <v>25</v>
      </c>
      <c r="B35" s="14" t="s">
        <v>71</v>
      </c>
      <c r="C35" s="20"/>
      <c r="D35" s="20"/>
      <c r="E35" s="19" t="s">
        <v>35</v>
      </c>
      <c r="F35" s="14"/>
      <c r="G35" s="14"/>
      <c r="H35" s="14"/>
      <c r="I35" s="14"/>
      <c r="J35" s="14"/>
      <c r="K35" s="14"/>
      <c r="L35" s="14"/>
      <c r="M35" s="14"/>
      <c r="N35" s="20"/>
      <c r="O35" s="14"/>
      <c r="P35" s="28"/>
      <c r="Q35" s="28" t="s">
        <v>36</v>
      </c>
      <c r="R35" s="36">
        <v>64.08</v>
      </c>
      <c r="S35" s="37" t="s">
        <v>37</v>
      </c>
      <c r="T35" s="38"/>
      <c r="U35" s="36"/>
      <c r="V35" s="36"/>
      <c r="W35" s="39"/>
      <c r="X35" s="36">
        <f t="shared" si="2"/>
        <v>105732</v>
      </c>
      <c r="Y35" s="46" t="str">
        <f t="shared" si="0"/>
        <v/>
      </c>
      <c r="Z35" s="36">
        <v>1650</v>
      </c>
      <c r="AA35" s="20"/>
      <c r="AB35" s="20"/>
      <c r="AC35" s="26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</row>
    <row r="36" s="3" customFormat="1" customHeight="1" spans="1:252">
      <c r="A36" s="14">
        <v>26</v>
      </c>
      <c r="B36" s="14" t="s">
        <v>72</v>
      </c>
      <c r="C36" s="20"/>
      <c r="D36" s="20"/>
      <c r="E36" s="19" t="s">
        <v>35</v>
      </c>
      <c r="F36" s="14"/>
      <c r="G36" s="14"/>
      <c r="H36" s="14"/>
      <c r="I36" s="14"/>
      <c r="J36" s="14"/>
      <c r="K36" s="14"/>
      <c r="L36" s="14"/>
      <c r="M36" s="14"/>
      <c r="N36" s="20"/>
      <c r="O36" s="14"/>
      <c r="P36" s="28"/>
      <c r="Q36" s="28" t="s">
        <v>36</v>
      </c>
      <c r="R36" s="36">
        <v>64.08</v>
      </c>
      <c r="S36" s="37" t="s">
        <v>37</v>
      </c>
      <c r="T36" s="38"/>
      <c r="U36" s="36"/>
      <c r="V36" s="36"/>
      <c r="W36" s="39"/>
      <c r="X36" s="36">
        <f t="shared" si="2"/>
        <v>105732</v>
      </c>
      <c r="Y36" s="46" t="str">
        <f t="shared" si="0"/>
        <v/>
      </c>
      <c r="Z36" s="36">
        <v>1650</v>
      </c>
      <c r="AA36" s="20"/>
      <c r="AB36" s="20"/>
      <c r="AC36" s="26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</row>
    <row r="37" s="3" customFormat="1" customHeight="1" spans="1:252">
      <c r="A37" s="14">
        <v>27</v>
      </c>
      <c r="B37" s="14" t="s">
        <v>73</v>
      </c>
      <c r="C37" s="20"/>
      <c r="D37" s="20"/>
      <c r="E37" s="19" t="s">
        <v>35</v>
      </c>
      <c r="F37" s="14"/>
      <c r="G37" s="14"/>
      <c r="H37" s="14"/>
      <c r="I37" s="14"/>
      <c r="J37" s="14"/>
      <c r="K37" s="14"/>
      <c r="L37" s="14"/>
      <c r="M37" s="14"/>
      <c r="N37" s="20"/>
      <c r="O37" s="14"/>
      <c r="P37" s="28"/>
      <c r="Q37" s="28" t="s">
        <v>36</v>
      </c>
      <c r="R37" s="36">
        <v>42.94</v>
      </c>
      <c r="S37" s="37" t="s">
        <v>37</v>
      </c>
      <c r="T37" s="38"/>
      <c r="U37" s="36"/>
      <c r="V37" s="36"/>
      <c r="W37" s="39"/>
      <c r="X37" s="36">
        <f t="shared" si="2"/>
        <v>70851</v>
      </c>
      <c r="Y37" s="46" t="str">
        <f t="shared" si="0"/>
        <v/>
      </c>
      <c r="Z37" s="36">
        <v>1650</v>
      </c>
      <c r="AA37" s="20"/>
      <c r="AB37" s="20"/>
      <c r="AC37" s="26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</row>
    <row r="38" s="3" customFormat="1" customHeight="1" spans="1:252">
      <c r="A38" s="14">
        <v>28</v>
      </c>
      <c r="B38" s="14" t="s">
        <v>74</v>
      </c>
      <c r="C38" s="20"/>
      <c r="D38" s="20"/>
      <c r="E38" s="19" t="s">
        <v>35</v>
      </c>
      <c r="F38" s="14"/>
      <c r="G38" s="14"/>
      <c r="H38" s="14"/>
      <c r="I38" s="14"/>
      <c r="J38" s="14"/>
      <c r="K38" s="14"/>
      <c r="L38" s="14"/>
      <c r="M38" s="14"/>
      <c r="N38" s="20"/>
      <c r="O38" s="14"/>
      <c r="P38" s="28"/>
      <c r="Q38" s="28" t="s">
        <v>36</v>
      </c>
      <c r="R38" s="36">
        <v>64.08</v>
      </c>
      <c r="S38" s="37" t="s">
        <v>37</v>
      </c>
      <c r="T38" s="38"/>
      <c r="U38" s="36"/>
      <c r="V38" s="36"/>
      <c r="W38" s="39"/>
      <c r="X38" s="36">
        <f t="shared" si="2"/>
        <v>105732</v>
      </c>
      <c r="Y38" s="46" t="str">
        <f t="shared" si="0"/>
        <v/>
      </c>
      <c r="Z38" s="36">
        <v>1650</v>
      </c>
      <c r="AA38" s="20"/>
      <c r="AB38" s="20"/>
      <c r="AC38" s="26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</row>
    <row r="39" s="3" customFormat="1" customHeight="1" spans="1:252">
      <c r="A39" s="14">
        <v>29</v>
      </c>
      <c r="B39" s="14" t="s">
        <v>75</v>
      </c>
      <c r="C39" s="20"/>
      <c r="D39" s="20"/>
      <c r="E39" s="19" t="s">
        <v>35</v>
      </c>
      <c r="F39" s="14"/>
      <c r="G39" s="14"/>
      <c r="H39" s="14"/>
      <c r="I39" s="14"/>
      <c r="J39" s="14"/>
      <c r="K39" s="14"/>
      <c r="L39" s="14"/>
      <c r="M39" s="14"/>
      <c r="N39" s="20"/>
      <c r="O39" s="14"/>
      <c r="P39" s="28"/>
      <c r="Q39" s="28" t="s">
        <v>36</v>
      </c>
      <c r="R39" s="36">
        <v>56.53</v>
      </c>
      <c r="S39" s="37" t="s">
        <v>37</v>
      </c>
      <c r="T39" s="38"/>
      <c r="U39" s="36"/>
      <c r="V39" s="36"/>
      <c r="W39" s="39"/>
      <c r="X39" s="36">
        <f t="shared" si="2"/>
        <v>93274.5</v>
      </c>
      <c r="Y39" s="46" t="str">
        <f t="shared" si="0"/>
        <v/>
      </c>
      <c r="Z39" s="36">
        <v>1650</v>
      </c>
      <c r="AA39" s="20"/>
      <c r="AB39" s="20"/>
      <c r="AC39" s="26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</row>
    <row r="40" s="3" customFormat="1" customHeight="1" spans="1:252">
      <c r="A40" s="14">
        <v>30</v>
      </c>
      <c r="B40" s="14" t="s">
        <v>76</v>
      </c>
      <c r="C40" s="20"/>
      <c r="D40" s="20"/>
      <c r="E40" s="19" t="s">
        <v>35</v>
      </c>
      <c r="F40" s="14"/>
      <c r="G40" s="14"/>
      <c r="H40" s="14"/>
      <c r="I40" s="14"/>
      <c r="J40" s="14"/>
      <c r="K40" s="14"/>
      <c r="L40" s="14"/>
      <c r="M40" s="14"/>
      <c r="N40" s="20"/>
      <c r="O40" s="14"/>
      <c r="P40" s="28"/>
      <c r="Q40" s="28" t="s">
        <v>36</v>
      </c>
      <c r="R40" s="36">
        <v>44.4</v>
      </c>
      <c r="S40" s="37" t="s">
        <v>37</v>
      </c>
      <c r="T40" s="38"/>
      <c r="U40" s="36"/>
      <c r="V40" s="36"/>
      <c r="W40" s="39"/>
      <c r="X40" s="36">
        <f t="shared" si="2"/>
        <v>73260</v>
      </c>
      <c r="Y40" s="46" t="str">
        <f t="shared" si="0"/>
        <v/>
      </c>
      <c r="Z40" s="36">
        <v>1650</v>
      </c>
      <c r="AA40" s="20"/>
      <c r="AB40" s="20"/>
      <c r="AC40" s="26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</row>
    <row r="41" s="3" customFormat="1" customHeight="1" spans="1:252">
      <c r="A41" s="14">
        <v>31</v>
      </c>
      <c r="B41" s="14" t="s">
        <v>77</v>
      </c>
      <c r="C41" s="20"/>
      <c r="D41" s="20"/>
      <c r="E41" s="19" t="s">
        <v>35</v>
      </c>
      <c r="F41" s="14"/>
      <c r="G41" s="14"/>
      <c r="H41" s="14"/>
      <c r="I41" s="14"/>
      <c r="J41" s="14"/>
      <c r="K41" s="14"/>
      <c r="L41" s="14"/>
      <c r="M41" s="14"/>
      <c r="N41" s="20"/>
      <c r="O41" s="14"/>
      <c r="P41" s="28"/>
      <c r="Q41" s="28" t="s">
        <v>36</v>
      </c>
      <c r="R41" s="36">
        <v>56.53</v>
      </c>
      <c r="S41" s="37" t="s">
        <v>37</v>
      </c>
      <c r="T41" s="38"/>
      <c r="U41" s="36"/>
      <c r="V41" s="36"/>
      <c r="W41" s="39"/>
      <c r="X41" s="36">
        <f t="shared" si="2"/>
        <v>93274.5</v>
      </c>
      <c r="Y41" s="46" t="str">
        <f t="shared" si="0"/>
        <v/>
      </c>
      <c r="Z41" s="36">
        <v>1650</v>
      </c>
      <c r="AA41" s="20"/>
      <c r="AB41" s="20"/>
      <c r="AC41" s="26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</row>
    <row r="42" s="3" customFormat="1" customHeight="1" spans="1:252">
      <c r="A42" s="14">
        <v>32</v>
      </c>
      <c r="B42" s="14" t="s">
        <v>78</v>
      </c>
      <c r="C42" s="20"/>
      <c r="D42" s="20"/>
      <c r="E42" s="19" t="s">
        <v>35</v>
      </c>
      <c r="F42" s="14"/>
      <c r="G42" s="14"/>
      <c r="H42" s="14"/>
      <c r="I42" s="14"/>
      <c r="J42" s="14"/>
      <c r="K42" s="14"/>
      <c r="L42" s="14"/>
      <c r="M42" s="14"/>
      <c r="N42" s="20"/>
      <c r="O42" s="14"/>
      <c r="P42" s="28"/>
      <c r="Q42" s="28" t="s">
        <v>36</v>
      </c>
      <c r="R42" s="36">
        <v>77.63</v>
      </c>
      <c r="S42" s="37" t="s">
        <v>37</v>
      </c>
      <c r="T42" s="38"/>
      <c r="U42" s="36"/>
      <c r="V42" s="36"/>
      <c r="W42" s="39"/>
      <c r="X42" s="36">
        <f t="shared" si="2"/>
        <v>128089.5</v>
      </c>
      <c r="Y42" s="46" t="str">
        <f t="shared" si="0"/>
        <v/>
      </c>
      <c r="Z42" s="36">
        <v>1650</v>
      </c>
      <c r="AA42" s="20"/>
      <c r="AB42" s="20"/>
      <c r="AC42" s="26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</row>
    <row r="43" s="3" customFormat="1" customHeight="1" spans="1:252">
      <c r="A43" s="14">
        <v>33</v>
      </c>
      <c r="B43" s="14" t="s">
        <v>79</v>
      </c>
      <c r="C43" s="20"/>
      <c r="D43" s="20"/>
      <c r="E43" s="19" t="s">
        <v>35</v>
      </c>
      <c r="F43" s="14"/>
      <c r="G43" s="14"/>
      <c r="H43" s="14"/>
      <c r="I43" s="14"/>
      <c r="J43" s="14"/>
      <c r="K43" s="14"/>
      <c r="L43" s="14"/>
      <c r="M43" s="14"/>
      <c r="N43" s="20"/>
      <c r="O43" s="14"/>
      <c r="P43" s="28"/>
      <c r="Q43" s="28" t="s">
        <v>36</v>
      </c>
      <c r="R43" s="36">
        <v>76.93</v>
      </c>
      <c r="S43" s="37" t="s">
        <v>37</v>
      </c>
      <c r="T43" s="38"/>
      <c r="U43" s="36"/>
      <c r="V43" s="36"/>
      <c r="W43" s="39"/>
      <c r="X43" s="36">
        <f t="shared" si="2"/>
        <v>126934.5</v>
      </c>
      <c r="Y43" s="46" t="str">
        <f t="shared" si="0"/>
        <v/>
      </c>
      <c r="Z43" s="36">
        <v>1650</v>
      </c>
      <c r="AA43" s="20"/>
      <c r="AB43" s="20"/>
      <c r="AC43" s="26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</row>
    <row r="44" s="3" customFormat="1" customHeight="1" spans="1:252">
      <c r="A44" s="14">
        <v>34</v>
      </c>
      <c r="B44" s="14" t="s">
        <v>80</v>
      </c>
      <c r="C44" s="20"/>
      <c r="D44" s="20"/>
      <c r="E44" s="19" t="s">
        <v>35</v>
      </c>
      <c r="F44" s="14"/>
      <c r="G44" s="14"/>
      <c r="H44" s="14"/>
      <c r="I44" s="14"/>
      <c r="J44" s="14"/>
      <c r="K44" s="14"/>
      <c r="L44" s="14"/>
      <c r="M44" s="14"/>
      <c r="N44" s="20"/>
      <c r="O44" s="14"/>
      <c r="P44" s="28"/>
      <c r="Q44" s="28" t="s">
        <v>36</v>
      </c>
      <c r="R44" s="36">
        <v>63.37</v>
      </c>
      <c r="S44" s="37" t="s">
        <v>37</v>
      </c>
      <c r="T44" s="38"/>
      <c r="U44" s="36"/>
      <c r="V44" s="36"/>
      <c r="W44" s="39"/>
      <c r="X44" s="36">
        <f t="shared" si="2"/>
        <v>104560.5</v>
      </c>
      <c r="Y44" s="46" t="str">
        <f t="shared" si="0"/>
        <v/>
      </c>
      <c r="Z44" s="36">
        <v>1650</v>
      </c>
      <c r="AA44" s="20"/>
      <c r="AB44" s="20"/>
      <c r="AC44" s="26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</row>
    <row r="45" s="3" customFormat="1" customHeight="1" spans="1:252">
      <c r="A45" s="14">
        <v>35</v>
      </c>
      <c r="B45" s="14" t="s">
        <v>81</v>
      </c>
      <c r="C45" s="20"/>
      <c r="D45" s="20"/>
      <c r="E45" s="19" t="s">
        <v>35</v>
      </c>
      <c r="F45" s="14"/>
      <c r="G45" s="14"/>
      <c r="H45" s="14"/>
      <c r="I45" s="14"/>
      <c r="J45" s="14"/>
      <c r="K45" s="14"/>
      <c r="L45" s="14"/>
      <c r="M45" s="14"/>
      <c r="N45" s="20"/>
      <c r="O45" s="14"/>
      <c r="P45" s="28"/>
      <c r="Q45" s="28" t="s">
        <v>36</v>
      </c>
      <c r="R45" s="36">
        <v>42.94</v>
      </c>
      <c r="S45" s="37" t="s">
        <v>37</v>
      </c>
      <c r="T45" s="38"/>
      <c r="U45" s="36"/>
      <c r="V45" s="36"/>
      <c r="W45" s="39"/>
      <c r="X45" s="36">
        <f t="shared" si="2"/>
        <v>70851</v>
      </c>
      <c r="Y45" s="46" t="str">
        <f t="shared" si="0"/>
        <v/>
      </c>
      <c r="Z45" s="36">
        <v>1650</v>
      </c>
      <c r="AA45" s="20"/>
      <c r="AB45" s="20"/>
      <c r="AC45" s="26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</row>
    <row r="46" s="3" customFormat="1" customHeight="1" spans="1:252">
      <c r="A46" s="14">
        <v>36</v>
      </c>
      <c r="B46" s="14" t="s">
        <v>82</v>
      </c>
      <c r="C46" s="20"/>
      <c r="D46" s="20"/>
      <c r="E46" s="19" t="s">
        <v>35</v>
      </c>
      <c r="F46" s="14"/>
      <c r="G46" s="14"/>
      <c r="H46" s="14"/>
      <c r="I46" s="14"/>
      <c r="J46" s="14"/>
      <c r="K46" s="14"/>
      <c r="L46" s="14"/>
      <c r="M46" s="14"/>
      <c r="N46" s="20"/>
      <c r="O46" s="14"/>
      <c r="P46" s="28"/>
      <c r="Q46" s="28" t="s">
        <v>36</v>
      </c>
      <c r="R46" s="36">
        <v>64.08</v>
      </c>
      <c r="S46" s="37" t="s">
        <v>37</v>
      </c>
      <c r="T46" s="38"/>
      <c r="U46" s="36"/>
      <c r="V46" s="36"/>
      <c r="W46" s="39"/>
      <c r="X46" s="36">
        <f t="shared" si="2"/>
        <v>105732</v>
      </c>
      <c r="Y46" s="46" t="str">
        <f t="shared" si="0"/>
        <v/>
      </c>
      <c r="Z46" s="36">
        <v>1650</v>
      </c>
      <c r="AA46" s="20"/>
      <c r="AB46" s="20"/>
      <c r="AC46" s="26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</row>
    <row r="47" s="3" customFormat="1" customHeight="1" spans="1:252">
      <c r="A47" s="14">
        <v>37</v>
      </c>
      <c r="B47" s="14" t="s">
        <v>83</v>
      </c>
      <c r="C47" s="20"/>
      <c r="D47" s="20"/>
      <c r="E47" s="19" t="s">
        <v>35</v>
      </c>
      <c r="F47" s="14"/>
      <c r="G47" s="14"/>
      <c r="H47" s="14"/>
      <c r="I47" s="14"/>
      <c r="J47" s="14"/>
      <c r="K47" s="14"/>
      <c r="L47" s="14"/>
      <c r="M47" s="14"/>
      <c r="N47" s="20"/>
      <c r="O47" s="14"/>
      <c r="P47" s="28"/>
      <c r="Q47" s="28" t="s">
        <v>36</v>
      </c>
      <c r="R47" s="36">
        <v>42.94</v>
      </c>
      <c r="S47" s="37" t="s">
        <v>37</v>
      </c>
      <c r="T47" s="38"/>
      <c r="U47" s="36"/>
      <c r="V47" s="36"/>
      <c r="W47" s="39"/>
      <c r="X47" s="36">
        <f t="shared" si="2"/>
        <v>70851</v>
      </c>
      <c r="Y47" s="46" t="str">
        <f t="shared" si="0"/>
        <v/>
      </c>
      <c r="Z47" s="36">
        <v>1650</v>
      </c>
      <c r="AA47" s="20"/>
      <c r="AB47" s="20"/>
      <c r="AC47" s="26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</row>
    <row r="48" s="3" customFormat="1" customHeight="1" spans="1:252">
      <c r="A48" s="14">
        <v>38</v>
      </c>
      <c r="B48" s="14" t="s">
        <v>84</v>
      </c>
      <c r="C48" s="20"/>
      <c r="D48" s="20"/>
      <c r="E48" s="19" t="s">
        <v>35</v>
      </c>
      <c r="F48" s="14"/>
      <c r="G48" s="14"/>
      <c r="H48" s="14"/>
      <c r="I48" s="14"/>
      <c r="J48" s="14"/>
      <c r="K48" s="14"/>
      <c r="L48" s="14"/>
      <c r="M48" s="14"/>
      <c r="N48" s="20"/>
      <c r="O48" s="14"/>
      <c r="P48" s="28"/>
      <c r="Q48" s="28" t="s">
        <v>36</v>
      </c>
      <c r="R48" s="36">
        <v>64.08</v>
      </c>
      <c r="S48" s="37" t="s">
        <v>37</v>
      </c>
      <c r="T48" s="38"/>
      <c r="U48" s="36"/>
      <c r="V48" s="36"/>
      <c r="W48" s="39"/>
      <c r="X48" s="36">
        <f t="shared" si="2"/>
        <v>105732</v>
      </c>
      <c r="Y48" s="46" t="str">
        <f t="shared" si="0"/>
        <v/>
      </c>
      <c r="Z48" s="36">
        <v>1650</v>
      </c>
      <c r="AA48" s="20"/>
      <c r="AB48" s="20"/>
      <c r="AC48" s="26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</row>
    <row r="49" s="3" customFormat="1" customHeight="1" spans="1:252">
      <c r="A49" s="14">
        <v>39</v>
      </c>
      <c r="B49" s="14" t="s">
        <v>85</v>
      </c>
      <c r="C49" s="20"/>
      <c r="D49" s="20"/>
      <c r="E49" s="19" t="s">
        <v>35</v>
      </c>
      <c r="F49" s="14"/>
      <c r="G49" s="14"/>
      <c r="H49" s="14"/>
      <c r="I49" s="14"/>
      <c r="J49" s="14"/>
      <c r="K49" s="14"/>
      <c r="L49" s="14"/>
      <c r="M49" s="14"/>
      <c r="N49" s="20"/>
      <c r="O49" s="14"/>
      <c r="P49" s="28"/>
      <c r="Q49" s="28" t="s">
        <v>36</v>
      </c>
      <c r="R49" s="36">
        <v>56.53</v>
      </c>
      <c r="S49" s="37" t="s">
        <v>37</v>
      </c>
      <c r="T49" s="38"/>
      <c r="U49" s="36"/>
      <c r="V49" s="36"/>
      <c r="W49" s="39"/>
      <c r="X49" s="36">
        <f t="shared" si="2"/>
        <v>93274.5</v>
      </c>
      <c r="Y49" s="46" t="str">
        <f t="shared" si="0"/>
        <v/>
      </c>
      <c r="Z49" s="36">
        <v>1650</v>
      </c>
      <c r="AA49" s="20"/>
      <c r="AB49" s="20"/>
      <c r="AC49" s="26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</row>
    <row r="50" s="3" customFormat="1" customHeight="1" spans="1:252">
      <c r="A50" s="14">
        <v>40</v>
      </c>
      <c r="B50" s="14" t="s">
        <v>86</v>
      </c>
      <c r="C50" s="20"/>
      <c r="D50" s="20"/>
      <c r="E50" s="19" t="s">
        <v>35</v>
      </c>
      <c r="F50" s="14"/>
      <c r="G50" s="14"/>
      <c r="H50" s="14"/>
      <c r="I50" s="14"/>
      <c r="J50" s="14"/>
      <c r="K50" s="14"/>
      <c r="L50" s="14"/>
      <c r="M50" s="14"/>
      <c r="N50" s="20"/>
      <c r="O50" s="14"/>
      <c r="P50" s="28"/>
      <c r="Q50" s="28" t="s">
        <v>36</v>
      </c>
      <c r="R50" s="36">
        <v>44.4</v>
      </c>
      <c r="S50" s="37" t="s">
        <v>37</v>
      </c>
      <c r="T50" s="38"/>
      <c r="U50" s="36"/>
      <c r="V50" s="36"/>
      <c r="W50" s="39"/>
      <c r="X50" s="36">
        <f t="shared" si="2"/>
        <v>73260</v>
      </c>
      <c r="Y50" s="46" t="str">
        <f t="shared" si="0"/>
        <v/>
      </c>
      <c r="Z50" s="36">
        <v>1650</v>
      </c>
      <c r="AA50" s="20"/>
      <c r="AB50" s="20"/>
      <c r="AC50" s="26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</row>
    <row r="51" s="3" customFormat="1" customHeight="1" spans="1:252">
      <c r="A51" s="14">
        <v>41</v>
      </c>
      <c r="B51" s="14" t="s">
        <v>87</v>
      </c>
      <c r="C51" s="20"/>
      <c r="D51" s="20"/>
      <c r="E51" s="19" t="s">
        <v>35</v>
      </c>
      <c r="F51" s="14"/>
      <c r="G51" s="14"/>
      <c r="H51" s="14"/>
      <c r="I51" s="14"/>
      <c r="J51" s="14"/>
      <c r="K51" s="14"/>
      <c r="L51" s="14"/>
      <c r="M51" s="14"/>
      <c r="N51" s="20"/>
      <c r="O51" s="14"/>
      <c r="P51" s="28"/>
      <c r="Q51" s="28" t="s">
        <v>36</v>
      </c>
      <c r="R51" s="36">
        <v>56.53</v>
      </c>
      <c r="S51" s="37" t="s">
        <v>37</v>
      </c>
      <c r="T51" s="38"/>
      <c r="U51" s="36"/>
      <c r="V51" s="36"/>
      <c r="W51" s="39"/>
      <c r="X51" s="36">
        <f t="shared" si="2"/>
        <v>93274.5</v>
      </c>
      <c r="Y51" s="46" t="str">
        <f t="shared" si="0"/>
        <v/>
      </c>
      <c r="Z51" s="36">
        <v>1650</v>
      </c>
      <c r="AA51" s="20"/>
      <c r="AB51" s="20"/>
      <c r="AC51" s="26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</row>
    <row r="52" s="3" customFormat="1" customHeight="1" spans="1:252">
      <c r="A52" s="14">
        <v>42</v>
      </c>
      <c r="B52" s="14" t="s">
        <v>88</v>
      </c>
      <c r="C52" s="20"/>
      <c r="D52" s="20"/>
      <c r="E52" s="19" t="s">
        <v>35</v>
      </c>
      <c r="F52" s="14"/>
      <c r="G52" s="14"/>
      <c r="H52" s="14"/>
      <c r="I52" s="14"/>
      <c r="J52" s="14"/>
      <c r="K52" s="14"/>
      <c r="L52" s="14"/>
      <c r="M52" s="14"/>
      <c r="N52" s="20"/>
      <c r="O52" s="14"/>
      <c r="P52" s="28"/>
      <c r="Q52" s="28" t="s">
        <v>36</v>
      </c>
      <c r="R52" s="36">
        <v>77.63</v>
      </c>
      <c r="S52" s="37" t="s">
        <v>37</v>
      </c>
      <c r="T52" s="38"/>
      <c r="U52" s="36"/>
      <c r="V52" s="36"/>
      <c r="W52" s="39"/>
      <c r="X52" s="36">
        <f t="shared" si="2"/>
        <v>128089.5</v>
      </c>
      <c r="Y52" s="46" t="str">
        <f t="shared" si="0"/>
        <v/>
      </c>
      <c r="Z52" s="36">
        <v>1650</v>
      </c>
      <c r="AA52" s="20"/>
      <c r="AB52" s="20"/>
      <c r="AC52" s="26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</row>
    <row r="53" s="3" customFormat="1" customHeight="1" spans="1:252">
      <c r="A53" s="14">
        <v>43</v>
      </c>
      <c r="B53" s="14" t="s">
        <v>89</v>
      </c>
      <c r="C53" s="20"/>
      <c r="D53" s="20"/>
      <c r="E53" s="19" t="s">
        <v>35</v>
      </c>
      <c r="F53" s="14"/>
      <c r="G53" s="14"/>
      <c r="H53" s="14"/>
      <c r="I53" s="14"/>
      <c r="J53" s="14"/>
      <c r="K53" s="14"/>
      <c r="L53" s="14"/>
      <c r="M53" s="14"/>
      <c r="N53" s="20"/>
      <c r="O53" s="14"/>
      <c r="P53" s="28"/>
      <c r="Q53" s="28" t="s">
        <v>36</v>
      </c>
      <c r="R53" s="36">
        <v>76.93</v>
      </c>
      <c r="S53" s="37" t="s">
        <v>37</v>
      </c>
      <c r="T53" s="38"/>
      <c r="U53" s="36"/>
      <c r="V53" s="36"/>
      <c r="W53" s="39"/>
      <c r="X53" s="36">
        <f t="shared" si="2"/>
        <v>126934.5</v>
      </c>
      <c r="Y53" s="46" t="str">
        <f t="shared" si="0"/>
        <v/>
      </c>
      <c r="Z53" s="36">
        <v>1650</v>
      </c>
      <c r="AA53" s="20"/>
      <c r="AB53" s="20"/>
      <c r="AC53" s="26"/>
      <c r="AD53" s="5" t="s">
        <v>90</v>
      </c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</row>
    <row r="54" s="3" customFormat="1" customHeight="1" spans="1:252">
      <c r="A54" s="14">
        <v>44</v>
      </c>
      <c r="B54" s="14" t="s">
        <v>91</v>
      </c>
      <c r="C54" s="20"/>
      <c r="D54" s="20"/>
      <c r="E54" s="19" t="s">
        <v>35</v>
      </c>
      <c r="F54" s="14"/>
      <c r="G54" s="14"/>
      <c r="H54" s="14"/>
      <c r="I54" s="14"/>
      <c r="J54" s="14"/>
      <c r="K54" s="14"/>
      <c r="L54" s="14"/>
      <c r="M54" s="14"/>
      <c r="N54" s="20"/>
      <c r="O54" s="14"/>
      <c r="P54" s="28"/>
      <c r="Q54" s="28" t="s">
        <v>36</v>
      </c>
      <c r="R54" s="36">
        <v>63.37</v>
      </c>
      <c r="S54" s="37" t="s">
        <v>37</v>
      </c>
      <c r="T54" s="38"/>
      <c r="U54" s="36"/>
      <c r="V54" s="36"/>
      <c r="W54" s="39"/>
      <c r="X54" s="36">
        <f t="shared" si="2"/>
        <v>101392</v>
      </c>
      <c r="Y54" s="46" t="str">
        <f t="shared" si="0"/>
        <v/>
      </c>
      <c r="Z54" s="36">
        <v>1600</v>
      </c>
      <c r="AA54" s="20"/>
      <c r="AB54" s="20"/>
      <c r="AC54" s="26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</row>
    <row r="55" s="3" customFormat="1" customHeight="1" spans="1:252">
      <c r="A55" s="21" t="s">
        <v>66</v>
      </c>
      <c r="B55" s="22"/>
      <c r="C55" s="20"/>
      <c r="D55" s="20"/>
      <c r="E55" s="14"/>
      <c r="F55" s="14"/>
      <c r="G55" s="14"/>
      <c r="H55" s="14"/>
      <c r="I55" s="14"/>
      <c r="J55" s="14"/>
      <c r="K55" s="14"/>
      <c r="L55" s="14"/>
      <c r="M55" s="14"/>
      <c r="N55" s="20"/>
      <c r="O55" s="14"/>
      <c r="P55" s="28"/>
      <c r="Q55" s="28"/>
      <c r="R55" s="40">
        <f>SUM(R33:R54)</f>
        <v>1306.31</v>
      </c>
      <c r="S55" s="14"/>
      <c r="T55" s="38"/>
      <c r="U55" s="38"/>
      <c r="V55" s="38"/>
      <c r="W55" s="41"/>
      <c r="X55" s="38">
        <f>SUM(X33:X54)</f>
        <v>2152243</v>
      </c>
      <c r="Y55" s="46" t="str">
        <f t="shared" si="0"/>
        <v/>
      </c>
      <c r="Z55" s="36"/>
      <c r="AA55" s="20"/>
      <c r="AB55" s="20"/>
      <c r="AC55" s="26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</row>
    <row r="56" s="3" customFormat="1" customHeight="1" spans="1:252">
      <c r="A56" s="23" t="s">
        <v>67</v>
      </c>
      <c r="B56" s="24"/>
      <c r="C56" s="20"/>
      <c r="D56" s="20"/>
      <c r="E56" s="14"/>
      <c r="F56" s="14"/>
      <c r="G56" s="14"/>
      <c r="H56" s="14"/>
      <c r="I56" s="14"/>
      <c r="J56" s="14"/>
      <c r="K56" s="14"/>
      <c r="L56" s="14"/>
      <c r="M56" s="14"/>
      <c r="N56" s="20"/>
      <c r="O56" s="14"/>
      <c r="P56" s="28"/>
      <c r="Q56" s="28"/>
      <c r="R56" s="40"/>
      <c r="S56" s="14"/>
      <c r="T56" s="38"/>
      <c r="U56" s="36"/>
      <c r="V56" s="36"/>
      <c r="W56" s="35"/>
      <c r="X56" s="36"/>
      <c r="Y56" s="46" t="str">
        <f t="shared" si="0"/>
        <v/>
      </c>
      <c r="Z56" s="36"/>
      <c r="AA56" s="20"/>
      <c r="AB56" s="20"/>
      <c r="AC56" s="26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</row>
    <row r="57" s="3" customFormat="1" customHeight="1" spans="1:252">
      <c r="A57" s="25" t="s">
        <v>68</v>
      </c>
      <c r="B57" s="22"/>
      <c r="C57" s="26"/>
      <c r="D57" s="26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28"/>
      <c r="Q57" s="28"/>
      <c r="R57" s="26">
        <f>R55+R32</f>
        <v>2613.33</v>
      </c>
      <c r="S57" s="14"/>
      <c r="T57" s="38"/>
      <c r="U57" s="38"/>
      <c r="V57" s="38"/>
      <c r="W57" s="41"/>
      <c r="X57" s="38">
        <f>X55+X32</f>
        <v>4168321.35</v>
      </c>
      <c r="Y57" s="46" t="str">
        <f t="shared" si="0"/>
        <v/>
      </c>
      <c r="Z57" s="36"/>
      <c r="AA57" s="20"/>
      <c r="AB57" s="20"/>
      <c r="AC57" s="26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</row>
    <row r="58" customHeight="1" spans="1:29">
      <c r="A58" s="14">
        <v>45</v>
      </c>
      <c r="B58" s="14" t="s">
        <v>92</v>
      </c>
      <c r="C58" s="18"/>
      <c r="D58" s="18"/>
      <c r="E58" s="19" t="s">
        <v>35</v>
      </c>
      <c r="F58" s="14"/>
      <c r="G58" s="14"/>
      <c r="H58" s="14"/>
      <c r="I58" s="14"/>
      <c r="J58" s="14"/>
      <c r="K58" s="14"/>
      <c r="L58" s="14"/>
      <c r="M58" s="14"/>
      <c r="N58" s="20"/>
      <c r="O58" s="14"/>
      <c r="P58" s="27"/>
      <c r="Q58" s="28" t="s">
        <v>36</v>
      </c>
      <c r="R58" s="36">
        <v>42.94</v>
      </c>
      <c r="S58" s="37" t="s">
        <v>37</v>
      </c>
      <c r="T58" s="38"/>
      <c r="U58" s="36"/>
      <c r="V58" s="36"/>
      <c r="W58" s="39"/>
      <c r="X58" s="36">
        <f>Z58*R58</f>
        <v>68704</v>
      </c>
      <c r="Y58" s="46" t="str">
        <f t="shared" ref="Y58:Y92" si="3">IF(U58=0,"",(X58-U58)/U58*100)</f>
        <v/>
      </c>
      <c r="Z58" s="36">
        <v>1600</v>
      </c>
      <c r="AA58" s="20"/>
      <c r="AB58" s="20"/>
      <c r="AC58" s="26"/>
    </row>
    <row r="59" customHeight="1" spans="1:29">
      <c r="A59" s="14">
        <v>46</v>
      </c>
      <c r="B59" s="14" t="s">
        <v>93</v>
      </c>
      <c r="C59" s="18"/>
      <c r="D59" s="18"/>
      <c r="E59" s="19" t="s">
        <v>35</v>
      </c>
      <c r="F59" s="14"/>
      <c r="G59" s="14"/>
      <c r="H59" s="14"/>
      <c r="I59" s="14"/>
      <c r="J59" s="14"/>
      <c r="K59" s="14"/>
      <c r="L59" s="14"/>
      <c r="M59" s="14"/>
      <c r="N59" s="20"/>
      <c r="O59" s="14"/>
      <c r="P59" s="27"/>
      <c r="Q59" s="28" t="s">
        <v>36</v>
      </c>
      <c r="R59" s="36">
        <v>64.08</v>
      </c>
      <c r="S59" s="37" t="s">
        <v>37</v>
      </c>
      <c r="T59" s="38"/>
      <c r="U59" s="36"/>
      <c r="V59" s="36"/>
      <c r="W59" s="39"/>
      <c r="X59" s="36">
        <f t="shared" ref="X59:X75" si="4">Z59*R59</f>
        <v>102528</v>
      </c>
      <c r="Y59" s="46" t="str">
        <f t="shared" si="3"/>
        <v/>
      </c>
      <c r="Z59" s="36">
        <v>1600</v>
      </c>
      <c r="AA59" s="20"/>
      <c r="AB59" s="20"/>
      <c r="AC59" s="26"/>
    </row>
    <row r="60" customHeight="1" spans="1:29">
      <c r="A60" s="14">
        <v>47</v>
      </c>
      <c r="B60" s="14" t="s">
        <v>94</v>
      </c>
      <c r="C60" s="20"/>
      <c r="D60" s="20"/>
      <c r="E60" s="19" t="s">
        <v>35</v>
      </c>
      <c r="F60" s="14"/>
      <c r="G60" s="14"/>
      <c r="H60" s="14"/>
      <c r="I60" s="14"/>
      <c r="J60" s="14"/>
      <c r="K60" s="14"/>
      <c r="L60" s="14"/>
      <c r="M60" s="14"/>
      <c r="N60" s="20"/>
      <c r="O60" s="14"/>
      <c r="P60" s="28"/>
      <c r="Q60" s="28" t="s">
        <v>36</v>
      </c>
      <c r="R60" s="36">
        <v>64.08</v>
      </c>
      <c r="S60" s="37" t="s">
        <v>37</v>
      </c>
      <c r="T60" s="38"/>
      <c r="U60" s="36"/>
      <c r="V60" s="36"/>
      <c r="W60" s="39"/>
      <c r="X60" s="36">
        <f t="shared" si="4"/>
        <v>102528</v>
      </c>
      <c r="Y60" s="46" t="str">
        <f t="shared" si="3"/>
        <v/>
      </c>
      <c r="Z60" s="36">
        <v>1600</v>
      </c>
      <c r="AA60" s="20"/>
      <c r="AB60" s="20"/>
      <c r="AC60" s="26"/>
    </row>
    <row r="61" customHeight="1" spans="1:29">
      <c r="A61" s="14">
        <v>48</v>
      </c>
      <c r="B61" s="14" t="s">
        <v>95</v>
      </c>
      <c r="C61" s="20"/>
      <c r="D61" s="20"/>
      <c r="E61" s="19" t="s">
        <v>35</v>
      </c>
      <c r="F61" s="14"/>
      <c r="G61" s="14"/>
      <c r="H61" s="14"/>
      <c r="I61" s="14"/>
      <c r="J61" s="14"/>
      <c r="K61" s="14"/>
      <c r="L61" s="14"/>
      <c r="M61" s="14"/>
      <c r="N61" s="20"/>
      <c r="O61" s="14"/>
      <c r="P61" s="28"/>
      <c r="Q61" s="28" t="s">
        <v>36</v>
      </c>
      <c r="R61" s="36">
        <v>42.94</v>
      </c>
      <c r="S61" s="37" t="s">
        <v>37</v>
      </c>
      <c r="T61" s="38"/>
      <c r="U61" s="36"/>
      <c r="V61" s="36"/>
      <c r="W61" s="39"/>
      <c r="X61" s="36">
        <f t="shared" si="4"/>
        <v>68704</v>
      </c>
      <c r="Y61" s="46" t="str">
        <f t="shared" si="3"/>
        <v/>
      </c>
      <c r="Z61" s="36">
        <v>1600</v>
      </c>
      <c r="AA61" s="20"/>
      <c r="AB61" s="20"/>
      <c r="AC61" s="26"/>
    </row>
    <row r="62" customHeight="1" spans="1:29">
      <c r="A62" s="14">
        <v>49</v>
      </c>
      <c r="B62" s="14" t="s">
        <v>96</v>
      </c>
      <c r="C62" s="20"/>
      <c r="D62" s="20"/>
      <c r="E62" s="19" t="s">
        <v>35</v>
      </c>
      <c r="F62" s="14"/>
      <c r="G62" s="14"/>
      <c r="H62" s="14"/>
      <c r="I62" s="14"/>
      <c r="J62" s="14"/>
      <c r="K62" s="14"/>
      <c r="L62" s="14"/>
      <c r="M62" s="14"/>
      <c r="N62" s="20"/>
      <c r="O62" s="14"/>
      <c r="P62" s="28"/>
      <c r="Q62" s="28" t="s">
        <v>36</v>
      </c>
      <c r="R62" s="36">
        <v>64.08</v>
      </c>
      <c r="S62" s="37" t="s">
        <v>37</v>
      </c>
      <c r="T62" s="38"/>
      <c r="U62" s="36"/>
      <c r="V62" s="36"/>
      <c r="W62" s="39"/>
      <c r="X62" s="36">
        <f t="shared" si="4"/>
        <v>102528</v>
      </c>
      <c r="Y62" s="46" t="str">
        <f t="shared" si="3"/>
        <v/>
      </c>
      <c r="Z62" s="36">
        <v>1600</v>
      </c>
      <c r="AA62" s="20"/>
      <c r="AB62" s="20"/>
      <c r="AC62" s="26"/>
    </row>
    <row r="63" customHeight="1" spans="1:29">
      <c r="A63" s="14">
        <v>50</v>
      </c>
      <c r="B63" s="14" t="s">
        <v>97</v>
      </c>
      <c r="C63" s="20"/>
      <c r="D63" s="20"/>
      <c r="E63" s="19" t="s">
        <v>35</v>
      </c>
      <c r="F63" s="14"/>
      <c r="G63" s="14"/>
      <c r="H63" s="14"/>
      <c r="I63" s="14"/>
      <c r="J63" s="14"/>
      <c r="K63" s="14"/>
      <c r="L63" s="14"/>
      <c r="M63" s="14"/>
      <c r="N63" s="20"/>
      <c r="O63" s="14"/>
      <c r="P63" s="28"/>
      <c r="Q63" s="28" t="s">
        <v>36</v>
      </c>
      <c r="R63" s="36">
        <v>56.53</v>
      </c>
      <c r="S63" s="37" t="s">
        <v>37</v>
      </c>
      <c r="T63" s="38"/>
      <c r="U63" s="36"/>
      <c r="V63" s="36"/>
      <c r="W63" s="39"/>
      <c r="X63" s="36">
        <f t="shared" si="4"/>
        <v>90448</v>
      </c>
      <c r="Y63" s="46" t="str">
        <f t="shared" si="3"/>
        <v/>
      </c>
      <c r="Z63" s="36">
        <v>1600</v>
      </c>
      <c r="AA63" s="20"/>
      <c r="AB63" s="20"/>
      <c r="AC63" s="26"/>
    </row>
    <row r="64" customHeight="1" spans="1:29">
      <c r="A64" s="14">
        <v>51</v>
      </c>
      <c r="B64" s="14" t="s">
        <v>98</v>
      </c>
      <c r="C64" s="20"/>
      <c r="D64" s="20"/>
      <c r="E64" s="19" t="s">
        <v>35</v>
      </c>
      <c r="F64" s="14"/>
      <c r="G64" s="14"/>
      <c r="H64" s="14"/>
      <c r="I64" s="14"/>
      <c r="J64" s="14"/>
      <c r="K64" s="14"/>
      <c r="L64" s="14"/>
      <c r="M64" s="14"/>
      <c r="N64" s="20"/>
      <c r="O64" s="14"/>
      <c r="P64" s="28"/>
      <c r="Q64" s="28" t="s">
        <v>36</v>
      </c>
      <c r="R64" s="36">
        <v>56.53</v>
      </c>
      <c r="S64" s="37" t="s">
        <v>37</v>
      </c>
      <c r="T64" s="38"/>
      <c r="U64" s="36"/>
      <c r="V64" s="36"/>
      <c r="W64" s="39"/>
      <c r="X64" s="36">
        <f t="shared" si="4"/>
        <v>90448</v>
      </c>
      <c r="Y64" s="46" t="str">
        <f t="shared" si="3"/>
        <v/>
      </c>
      <c r="Z64" s="36">
        <v>1600</v>
      </c>
      <c r="AA64" s="20"/>
      <c r="AB64" s="20"/>
      <c r="AC64" s="26"/>
    </row>
    <row r="65" customHeight="1" spans="1:29">
      <c r="A65" s="14">
        <v>52</v>
      </c>
      <c r="B65" s="14" t="s">
        <v>99</v>
      </c>
      <c r="C65" s="20"/>
      <c r="D65" s="20"/>
      <c r="E65" s="19" t="s">
        <v>35</v>
      </c>
      <c r="F65" s="14"/>
      <c r="G65" s="14"/>
      <c r="H65" s="14"/>
      <c r="I65" s="14"/>
      <c r="J65" s="14"/>
      <c r="K65" s="14"/>
      <c r="L65" s="14"/>
      <c r="M65" s="14"/>
      <c r="N65" s="20"/>
      <c r="O65" s="14"/>
      <c r="P65" s="28"/>
      <c r="Q65" s="28" t="s">
        <v>36</v>
      </c>
      <c r="R65" s="36">
        <v>77.63</v>
      </c>
      <c r="S65" s="37" t="s">
        <v>37</v>
      </c>
      <c r="T65" s="38"/>
      <c r="U65" s="36"/>
      <c r="V65" s="36"/>
      <c r="W65" s="39"/>
      <c r="X65" s="36">
        <f t="shared" si="4"/>
        <v>124208</v>
      </c>
      <c r="Y65" s="46" t="str">
        <f t="shared" si="3"/>
        <v/>
      </c>
      <c r="Z65" s="36">
        <v>1600</v>
      </c>
      <c r="AA65" s="20"/>
      <c r="AB65" s="20"/>
      <c r="AC65" s="26"/>
    </row>
    <row r="66" customHeight="1" spans="1:29">
      <c r="A66" s="14">
        <v>53</v>
      </c>
      <c r="B66" s="14" t="s">
        <v>100</v>
      </c>
      <c r="C66" s="20"/>
      <c r="D66" s="20"/>
      <c r="E66" s="19" t="s">
        <v>35</v>
      </c>
      <c r="F66" s="14"/>
      <c r="G66" s="14"/>
      <c r="H66" s="14"/>
      <c r="I66" s="14"/>
      <c r="J66" s="14"/>
      <c r="K66" s="14"/>
      <c r="L66" s="14"/>
      <c r="M66" s="14"/>
      <c r="N66" s="20"/>
      <c r="O66" s="14"/>
      <c r="P66" s="28"/>
      <c r="Q66" s="28" t="s">
        <v>36</v>
      </c>
      <c r="R66" s="36">
        <v>63.37</v>
      </c>
      <c r="S66" s="37" t="s">
        <v>37</v>
      </c>
      <c r="T66" s="38"/>
      <c r="U66" s="36"/>
      <c r="V66" s="36"/>
      <c r="W66" s="39"/>
      <c r="X66" s="36">
        <f t="shared" si="4"/>
        <v>99364.16</v>
      </c>
      <c r="Y66" s="46" t="str">
        <f t="shared" si="3"/>
        <v/>
      </c>
      <c r="Z66" s="36">
        <v>1568</v>
      </c>
      <c r="AA66" s="20"/>
      <c r="AB66" s="20"/>
      <c r="AC66" s="26"/>
    </row>
    <row r="67" customHeight="1" spans="1:29">
      <c r="A67" s="14">
        <v>54</v>
      </c>
      <c r="B67" s="14" t="s">
        <v>101</v>
      </c>
      <c r="C67" s="20"/>
      <c r="D67" s="20"/>
      <c r="E67" s="19" t="s">
        <v>35</v>
      </c>
      <c r="F67" s="14"/>
      <c r="G67" s="14"/>
      <c r="H67" s="14"/>
      <c r="I67" s="14"/>
      <c r="J67" s="14"/>
      <c r="K67" s="14"/>
      <c r="L67" s="14"/>
      <c r="M67" s="14"/>
      <c r="N67" s="20"/>
      <c r="O67" s="14"/>
      <c r="P67" s="28"/>
      <c r="Q67" s="28" t="s">
        <v>36</v>
      </c>
      <c r="R67" s="36">
        <v>42.94</v>
      </c>
      <c r="S67" s="37" t="s">
        <v>37</v>
      </c>
      <c r="T67" s="38"/>
      <c r="U67" s="36"/>
      <c r="V67" s="36"/>
      <c r="W67" s="39"/>
      <c r="X67" s="36">
        <f t="shared" si="4"/>
        <v>67329.92</v>
      </c>
      <c r="Y67" s="46" t="str">
        <f t="shared" si="3"/>
        <v/>
      </c>
      <c r="Z67" s="36">
        <v>1568</v>
      </c>
      <c r="AA67" s="20"/>
      <c r="AB67" s="20"/>
      <c r="AC67" s="26"/>
    </row>
    <row r="68" customHeight="1" spans="1:29">
      <c r="A68" s="14">
        <v>55</v>
      </c>
      <c r="B68" s="14" t="s">
        <v>102</v>
      </c>
      <c r="C68" s="20"/>
      <c r="D68" s="20"/>
      <c r="E68" s="19" t="s">
        <v>35</v>
      </c>
      <c r="F68" s="14"/>
      <c r="G68" s="14"/>
      <c r="H68" s="14"/>
      <c r="I68" s="14"/>
      <c r="J68" s="14"/>
      <c r="K68" s="14"/>
      <c r="L68" s="14"/>
      <c r="M68" s="14"/>
      <c r="N68" s="20"/>
      <c r="O68" s="14"/>
      <c r="P68" s="28"/>
      <c r="Q68" s="28" t="s">
        <v>36</v>
      </c>
      <c r="R68" s="36">
        <v>64.08</v>
      </c>
      <c r="S68" s="37" t="s">
        <v>37</v>
      </c>
      <c r="T68" s="38"/>
      <c r="U68" s="36"/>
      <c r="V68" s="36"/>
      <c r="W68" s="39"/>
      <c r="X68" s="36">
        <f t="shared" si="4"/>
        <v>100477.44</v>
      </c>
      <c r="Y68" s="46" t="str">
        <f t="shared" si="3"/>
        <v/>
      </c>
      <c r="Z68" s="36">
        <v>1568</v>
      </c>
      <c r="AA68" s="20"/>
      <c r="AB68" s="20"/>
      <c r="AC68" s="26"/>
    </row>
    <row r="69" customHeight="1" spans="1:29">
      <c r="A69" s="14">
        <v>56</v>
      </c>
      <c r="B69" s="14" t="s">
        <v>103</v>
      </c>
      <c r="C69" s="20"/>
      <c r="D69" s="20"/>
      <c r="E69" s="19" t="s">
        <v>35</v>
      </c>
      <c r="F69" s="14"/>
      <c r="G69" s="14"/>
      <c r="H69" s="14"/>
      <c r="I69" s="14"/>
      <c r="J69" s="14"/>
      <c r="K69" s="14"/>
      <c r="L69" s="14"/>
      <c r="M69" s="14"/>
      <c r="N69" s="20"/>
      <c r="O69" s="14"/>
      <c r="P69" s="28"/>
      <c r="Q69" s="28" t="s">
        <v>36</v>
      </c>
      <c r="R69" s="36">
        <v>64.08</v>
      </c>
      <c r="S69" s="37" t="s">
        <v>37</v>
      </c>
      <c r="T69" s="38"/>
      <c r="U69" s="36"/>
      <c r="V69" s="36"/>
      <c r="W69" s="39"/>
      <c r="X69" s="36">
        <f t="shared" si="4"/>
        <v>100477.44</v>
      </c>
      <c r="Y69" s="46" t="str">
        <f t="shared" si="3"/>
        <v/>
      </c>
      <c r="Z69" s="36">
        <v>1568</v>
      </c>
      <c r="AA69" s="20"/>
      <c r="AB69" s="20"/>
      <c r="AC69" s="26"/>
    </row>
    <row r="70" customHeight="1" spans="1:29">
      <c r="A70" s="14">
        <v>57</v>
      </c>
      <c r="B70" s="14" t="s">
        <v>104</v>
      </c>
      <c r="C70" s="20"/>
      <c r="D70" s="20"/>
      <c r="E70" s="19" t="s">
        <v>35</v>
      </c>
      <c r="F70" s="14"/>
      <c r="G70" s="14"/>
      <c r="H70" s="14"/>
      <c r="I70" s="14"/>
      <c r="J70" s="14"/>
      <c r="K70" s="14"/>
      <c r="L70" s="14"/>
      <c r="M70" s="14"/>
      <c r="N70" s="20"/>
      <c r="O70" s="14"/>
      <c r="P70" s="28"/>
      <c r="Q70" s="28" t="s">
        <v>36</v>
      </c>
      <c r="R70" s="36">
        <v>42.94</v>
      </c>
      <c r="S70" s="37" t="s">
        <v>37</v>
      </c>
      <c r="T70" s="38"/>
      <c r="U70" s="36"/>
      <c r="V70" s="36"/>
      <c r="W70" s="39"/>
      <c r="X70" s="36">
        <f t="shared" si="4"/>
        <v>67329.92</v>
      </c>
      <c r="Y70" s="46" t="str">
        <f t="shared" si="3"/>
        <v/>
      </c>
      <c r="Z70" s="36">
        <v>1568</v>
      </c>
      <c r="AA70" s="20"/>
      <c r="AB70" s="20"/>
      <c r="AC70" s="26"/>
    </row>
    <row r="71" customHeight="1" spans="1:29">
      <c r="A71" s="14">
        <v>58</v>
      </c>
      <c r="B71" s="14" t="s">
        <v>105</v>
      </c>
      <c r="C71" s="20"/>
      <c r="D71" s="20"/>
      <c r="E71" s="19" t="s">
        <v>35</v>
      </c>
      <c r="F71" s="14"/>
      <c r="G71" s="14"/>
      <c r="H71" s="14"/>
      <c r="I71" s="14"/>
      <c r="J71" s="14"/>
      <c r="K71" s="14"/>
      <c r="L71" s="14"/>
      <c r="M71" s="14"/>
      <c r="N71" s="20"/>
      <c r="O71" s="14"/>
      <c r="P71" s="28"/>
      <c r="Q71" s="28" t="s">
        <v>36</v>
      </c>
      <c r="R71" s="36">
        <v>56.53</v>
      </c>
      <c r="S71" s="37" t="s">
        <v>37</v>
      </c>
      <c r="T71" s="38"/>
      <c r="U71" s="36"/>
      <c r="V71" s="36"/>
      <c r="W71" s="39"/>
      <c r="X71" s="36">
        <f t="shared" si="4"/>
        <v>88639.04</v>
      </c>
      <c r="Y71" s="46" t="str">
        <f t="shared" si="3"/>
        <v/>
      </c>
      <c r="Z71" s="36">
        <v>1568</v>
      </c>
      <c r="AA71" s="20"/>
      <c r="AB71" s="20"/>
      <c r="AC71" s="26"/>
    </row>
    <row r="72" customHeight="1" spans="1:29">
      <c r="A72" s="14">
        <v>59</v>
      </c>
      <c r="B72" s="14" t="s">
        <v>106</v>
      </c>
      <c r="C72" s="20"/>
      <c r="D72" s="20"/>
      <c r="E72" s="19" t="s">
        <v>35</v>
      </c>
      <c r="F72" s="14"/>
      <c r="G72" s="14"/>
      <c r="H72" s="14"/>
      <c r="I72" s="14"/>
      <c r="J72" s="14"/>
      <c r="K72" s="14"/>
      <c r="L72" s="14"/>
      <c r="M72" s="14"/>
      <c r="N72" s="20"/>
      <c r="O72" s="14"/>
      <c r="P72" s="28"/>
      <c r="Q72" s="28" t="s">
        <v>36</v>
      </c>
      <c r="R72" s="36">
        <v>56.53</v>
      </c>
      <c r="S72" s="37" t="s">
        <v>37</v>
      </c>
      <c r="T72" s="38"/>
      <c r="U72" s="36"/>
      <c r="V72" s="36"/>
      <c r="W72" s="39"/>
      <c r="X72" s="36">
        <f t="shared" si="4"/>
        <v>88639.04</v>
      </c>
      <c r="Y72" s="46" t="str">
        <f t="shared" si="3"/>
        <v/>
      </c>
      <c r="Z72" s="36">
        <v>1568</v>
      </c>
      <c r="AA72" s="20"/>
      <c r="AB72" s="20"/>
      <c r="AC72" s="26"/>
    </row>
    <row r="73" customHeight="1" spans="1:29">
      <c r="A73" s="14">
        <v>60</v>
      </c>
      <c r="B73" s="14" t="s">
        <v>107</v>
      </c>
      <c r="C73" s="20"/>
      <c r="D73" s="20"/>
      <c r="E73" s="19" t="s">
        <v>35</v>
      </c>
      <c r="F73" s="14"/>
      <c r="G73" s="14"/>
      <c r="H73" s="14"/>
      <c r="I73" s="14"/>
      <c r="J73" s="14"/>
      <c r="K73" s="14"/>
      <c r="L73" s="14"/>
      <c r="M73" s="14"/>
      <c r="N73" s="20"/>
      <c r="O73" s="14"/>
      <c r="P73" s="28"/>
      <c r="Q73" s="28" t="s">
        <v>36</v>
      </c>
      <c r="R73" s="36">
        <v>77.63</v>
      </c>
      <c r="S73" s="37" t="s">
        <v>37</v>
      </c>
      <c r="T73" s="38"/>
      <c r="U73" s="36"/>
      <c r="V73" s="36"/>
      <c r="W73" s="39"/>
      <c r="X73" s="36">
        <f t="shared" si="4"/>
        <v>121723.84</v>
      </c>
      <c r="Y73" s="46" t="str">
        <f t="shared" si="3"/>
        <v/>
      </c>
      <c r="Z73" s="36">
        <v>1568</v>
      </c>
      <c r="AA73" s="20"/>
      <c r="AB73" s="20"/>
      <c r="AC73" s="26"/>
    </row>
    <row r="74" customHeight="1" spans="1:29">
      <c r="A74" s="14">
        <v>61</v>
      </c>
      <c r="B74" s="14" t="s">
        <v>108</v>
      </c>
      <c r="C74" s="20"/>
      <c r="D74" s="20"/>
      <c r="E74" s="19" t="s">
        <v>35</v>
      </c>
      <c r="F74" s="14"/>
      <c r="G74" s="14"/>
      <c r="H74" s="14"/>
      <c r="I74" s="14"/>
      <c r="J74" s="14"/>
      <c r="K74" s="14"/>
      <c r="L74" s="14"/>
      <c r="M74" s="14"/>
      <c r="N74" s="20"/>
      <c r="O74" s="14"/>
      <c r="P74" s="28"/>
      <c r="Q74" s="28"/>
      <c r="R74" s="36">
        <v>73.91</v>
      </c>
      <c r="S74" s="37" t="s">
        <v>109</v>
      </c>
      <c r="T74" s="38"/>
      <c r="U74" s="36"/>
      <c r="V74" s="36"/>
      <c r="W74" s="39"/>
      <c r="X74" s="36">
        <f t="shared" si="4"/>
        <v>234664.25</v>
      </c>
      <c r="Y74" s="46" t="str">
        <f t="shared" si="3"/>
        <v/>
      </c>
      <c r="Z74" s="36">
        <v>3175</v>
      </c>
      <c r="AA74" s="20"/>
      <c r="AB74" s="20"/>
      <c r="AC74" s="26"/>
    </row>
    <row r="75" customHeight="1" spans="1:29">
      <c r="A75" s="14">
        <v>62</v>
      </c>
      <c r="B75" s="14" t="s">
        <v>110</v>
      </c>
      <c r="C75" s="20"/>
      <c r="D75" s="20"/>
      <c r="E75" s="19" t="s">
        <v>35</v>
      </c>
      <c r="F75" s="14"/>
      <c r="G75" s="14"/>
      <c r="H75" s="14"/>
      <c r="I75" s="14"/>
      <c r="J75" s="14"/>
      <c r="K75" s="14"/>
      <c r="L75" s="14"/>
      <c r="M75" s="14"/>
      <c r="N75" s="20"/>
      <c r="O75" s="14"/>
      <c r="P75" s="28"/>
      <c r="Q75" s="28"/>
      <c r="R75" s="36">
        <v>20.34</v>
      </c>
      <c r="S75" s="37" t="s">
        <v>109</v>
      </c>
      <c r="T75" s="38"/>
      <c r="U75" s="36"/>
      <c r="V75" s="36"/>
      <c r="W75" s="39"/>
      <c r="X75" s="36">
        <f t="shared" si="4"/>
        <v>77495.4</v>
      </c>
      <c r="Y75" s="46" t="str">
        <f t="shared" si="3"/>
        <v/>
      </c>
      <c r="Z75" s="36">
        <f>3175*1.2</f>
        <v>3810</v>
      </c>
      <c r="AA75" s="20"/>
      <c r="AB75" s="20"/>
      <c r="AC75" s="26"/>
    </row>
    <row r="76" customHeight="1" spans="1:29">
      <c r="A76" s="14">
        <v>63</v>
      </c>
      <c r="B76" s="14"/>
      <c r="C76" s="20"/>
      <c r="D76" s="20"/>
      <c r="E76" s="19"/>
      <c r="F76" s="14"/>
      <c r="G76" s="14"/>
      <c r="H76" s="14"/>
      <c r="I76" s="14"/>
      <c r="J76" s="14"/>
      <c r="K76" s="14"/>
      <c r="L76" s="14"/>
      <c r="M76" s="14"/>
      <c r="N76" s="20"/>
      <c r="O76" s="14"/>
      <c r="P76" s="28"/>
      <c r="Q76" s="28"/>
      <c r="R76" s="36"/>
      <c r="S76" s="49"/>
      <c r="T76" s="38"/>
      <c r="U76" s="36"/>
      <c r="V76" s="36"/>
      <c r="W76" s="39"/>
      <c r="X76" s="36"/>
      <c r="Y76" s="46" t="str">
        <f t="shared" si="3"/>
        <v/>
      </c>
      <c r="Z76" s="36" t="str">
        <f t="shared" ref="Z74:Z79" si="5">IF(R76=0,"",X76/R76)</f>
        <v/>
      </c>
      <c r="AA76" s="20"/>
      <c r="AB76" s="20"/>
      <c r="AC76" s="26"/>
    </row>
    <row r="77" customHeight="1" spans="1:29">
      <c r="A77" s="14">
        <v>64</v>
      </c>
      <c r="B77" s="14"/>
      <c r="C77" s="20"/>
      <c r="D77" s="20"/>
      <c r="E77" s="19"/>
      <c r="F77" s="14"/>
      <c r="G77" s="14"/>
      <c r="H77" s="14"/>
      <c r="I77" s="14"/>
      <c r="J77" s="14"/>
      <c r="K77" s="14"/>
      <c r="L77" s="14"/>
      <c r="M77" s="14"/>
      <c r="N77" s="20"/>
      <c r="O77" s="14"/>
      <c r="P77" s="28"/>
      <c r="Q77" s="28"/>
      <c r="R77" s="36"/>
      <c r="S77" s="49"/>
      <c r="T77" s="38"/>
      <c r="U77" s="36"/>
      <c r="V77" s="36"/>
      <c r="W77" s="39"/>
      <c r="X77" s="36"/>
      <c r="Y77" s="46" t="str">
        <f t="shared" si="3"/>
        <v/>
      </c>
      <c r="Z77" s="36" t="str">
        <f t="shared" si="5"/>
        <v/>
      </c>
      <c r="AA77" s="20"/>
      <c r="AB77" s="20"/>
      <c r="AC77" s="26"/>
    </row>
    <row r="78" customHeight="1" spans="1:29">
      <c r="A78" s="14">
        <v>65</v>
      </c>
      <c r="B78" s="14"/>
      <c r="C78" s="20"/>
      <c r="D78" s="20"/>
      <c r="E78" s="19"/>
      <c r="F78" s="14"/>
      <c r="G78" s="14"/>
      <c r="H78" s="14"/>
      <c r="I78" s="14"/>
      <c r="J78" s="14"/>
      <c r="K78" s="14"/>
      <c r="L78" s="14"/>
      <c r="M78" s="14"/>
      <c r="N78" s="20"/>
      <c r="O78" s="14"/>
      <c r="P78" s="28"/>
      <c r="Q78" s="28"/>
      <c r="R78" s="36"/>
      <c r="S78" s="49"/>
      <c r="T78" s="38"/>
      <c r="U78" s="36"/>
      <c r="V78" s="36"/>
      <c r="W78" s="39"/>
      <c r="X78" s="36"/>
      <c r="Y78" s="46" t="str">
        <f t="shared" si="3"/>
        <v/>
      </c>
      <c r="Z78" s="36" t="str">
        <f t="shared" si="5"/>
        <v/>
      </c>
      <c r="AA78" s="20"/>
      <c r="AB78" s="20"/>
      <c r="AC78" s="26"/>
    </row>
    <row r="79" customHeight="1" spans="1:29">
      <c r="A79" s="14">
        <v>66</v>
      </c>
      <c r="B79" s="14"/>
      <c r="C79" s="20"/>
      <c r="D79" s="20"/>
      <c r="E79" s="19"/>
      <c r="F79" s="14"/>
      <c r="G79" s="14"/>
      <c r="H79" s="14"/>
      <c r="I79" s="14"/>
      <c r="J79" s="14"/>
      <c r="K79" s="14"/>
      <c r="L79" s="14"/>
      <c r="M79" s="14"/>
      <c r="N79" s="20"/>
      <c r="O79" s="14"/>
      <c r="P79" s="28"/>
      <c r="Q79" s="28"/>
      <c r="R79" s="36"/>
      <c r="S79" s="49"/>
      <c r="T79" s="38"/>
      <c r="U79" s="36"/>
      <c r="V79" s="36"/>
      <c r="W79" s="39"/>
      <c r="X79" s="36"/>
      <c r="Y79" s="46" t="str">
        <f t="shared" si="3"/>
        <v/>
      </c>
      <c r="Z79" s="36" t="str">
        <f t="shared" si="5"/>
        <v/>
      </c>
      <c r="AA79" s="20"/>
      <c r="AB79" s="20"/>
      <c r="AC79" s="26"/>
    </row>
    <row r="80" customHeight="1" spans="1:29">
      <c r="A80" s="21" t="s">
        <v>66</v>
      </c>
      <c r="B80" s="22"/>
      <c r="C80" s="20"/>
      <c r="D80" s="20"/>
      <c r="E80" s="14"/>
      <c r="F80" s="14"/>
      <c r="G80" s="14"/>
      <c r="H80" s="14"/>
      <c r="I80" s="14"/>
      <c r="J80" s="14"/>
      <c r="K80" s="14"/>
      <c r="L80" s="14"/>
      <c r="M80" s="14"/>
      <c r="N80" s="20"/>
      <c r="O80" s="14"/>
      <c r="P80" s="28"/>
      <c r="Q80" s="28"/>
      <c r="R80" s="40">
        <f>SUM(R58:R79)</f>
        <v>1031.16</v>
      </c>
      <c r="S80" s="14"/>
      <c r="T80" s="38"/>
      <c r="U80" s="38"/>
      <c r="V80" s="38"/>
      <c r="W80" s="41"/>
      <c r="X80" s="38">
        <f>SUM(X58:X79)</f>
        <v>1796236.45</v>
      </c>
      <c r="Y80" s="46"/>
      <c r="Z80" s="36"/>
      <c r="AA80" s="20"/>
      <c r="AB80" s="20"/>
      <c r="AC80" s="26"/>
    </row>
    <row r="81" customHeight="1" spans="1:29">
      <c r="A81" s="23" t="s">
        <v>67</v>
      </c>
      <c r="B81" s="24"/>
      <c r="C81" s="20"/>
      <c r="D81" s="20"/>
      <c r="E81" s="14"/>
      <c r="F81" s="14"/>
      <c r="G81" s="14"/>
      <c r="H81" s="14"/>
      <c r="I81" s="14"/>
      <c r="J81" s="14"/>
      <c r="K81" s="14"/>
      <c r="L81" s="14"/>
      <c r="M81" s="14"/>
      <c r="N81" s="20"/>
      <c r="O81" s="14"/>
      <c r="P81" s="28"/>
      <c r="Q81" s="28"/>
      <c r="R81" s="40"/>
      <c r="S81" s="14"/>
      <c r="T81" s="38"/>
      <c r="U81" s="36"/>
      <c r="V81" s="36"/>
      <c r="W81" s="35"/>
      <c r="X81" s="36"/>
      <c r="Y81" s="46"/>
      <c r="Z81" s="36"/>
      <c r="AA81" s="20"/>
      <c r="AB81" s="20"/>
      <c r="AC81" s="26"/>
    </row>
    <row r="82" customHeight="1" spans="1:29">
      <c r="A82" s="25" t="s">
        <v>68</v>
      </c>
      <c r="B82" s="22"/>
      <c r="C82" s="26"/>
      <c r="D82" s="26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28"/>
      <c r="Q82" s="28"/>
      <c r="R82" s="26">
        <f>R80+R57</f>
        <v>3644.49</v>
      </c>
      <c r="S82" s="14"/>
      <c r="T82" s="38"/>
      <c r="U82" s="38"/>
      <c r="V82" s="38"/>
      <c r="W82" s="41"/>
      <c r="X82" s="38">
        <f>X80+X57</f>
        <v>5964557.8</v>
      </c>
      <c r="Y82" s="46"/>
      <c r="Z82" s="36"/>
      <c r="AA82" s="20"/>
      <c r="AB82" s="20"/>
      <c r="AC82" s="26"/>
    </row>
    <row r="83" customHeight="1" spans="1:22">
      <c r="A83" s="43" t="str">
        <f>[1]封面!D11&amp;[1]封面!F11</f>
        <v>被评估单位（或者产权持有单位）填报人：</v>
      </c>
      <c r="G83" s="5" t="str">
        <f>"评估人员："&amp;[1]封面!E24</f>
        <v>评估人员：</v>
      </c>
      <c r="V83" s="5" t="str">
        <f>"评估人员："&amp;[1]封面!E24</f>
        <v>评估人员：</v>
      </c>
    </row>
    <row r="84" customHeight="1" spans="1:31">
      <c r="A84" s="43" t="str">
        <f>CONCATENATE([1]封面!D13,[1]封面!F13,[1]封面!G13,[1]封面!H13,[1]封面!I13,[1]封面!J13,[1]封面!K13)</f>
        <v>填表日期：年月日</v>
      </c>
      <c r="AD84" s="5">
        <f>X82-5000000</f>
        <v>964557.8</v>
      </c>
      <c r="AE84" s="5">
        <f>AD84*0.006</f>
        <v>5787.3468</v>
      </c>
    </row>
    <row r="85" s="4" customFormat="1" customHeight="1" spans="1:252">
      <c r="A85" s="5"/>
      <c r="B85" s="2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2">
        <f>R75+R74</f>
        <v>94.25</v>
      </c>
      <c r="T85" s="5"/>
      <c r="U85" s="5"/>
      <c r="V85" s="5"/>
      <c r="W85" s="6"/>
      <c r="X85" s="5"/>
      <c r="Y85" s="5"/>
      <c r="Z85" s="5"/>
      <c r="AA85" s="5"/>
      <c r="AB85" s="5"/>
      <c r="AC85" s="5"/>
      <c r="AD85" s="5"/>
      <c r="AE85" s="5">
        <f>AE84+60000</f>
        <v>65787.3468</v>
      </c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  <c r="IR85" s="5"/>
    </row>
    <row r="86" s="4" customFormat="1" customHeight="1" spans="1:252">
      <c r="A86" s="5"/>
      <c r="B86" s="2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2">
        <f>R82-S85</f>
        <v>3550.24</v>
      </c>
      <c r="T86" s="5"/>
      <c r="U86" s="5"/>
      <c r="V86" s="5"/>
      <c r="W86" s="6"/>
      <c r="X86" s="5"/>
      <c r="Y86" s="5"/>
      <c r="Z86" s="5"/>
      <c r="AA86" s="5"/>
      <c r="AB86" s="5"/>
      <c r="AC86" s="5"/>
      <c r="AD86" s="5"/>
      <c r="AE86" s="5">
        <f>AE85*0.7</f>
        <v>46051.14276</v>
      </c>
      <c r="AF86" s="5">
        <f>AE86-20000</f>
        <v>26051.14276</v>
      </c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  <c r="IR86" s="5"/>
    </row>
    <row r="87" customHeight="1" spans="22:24">
      <c r="V87" s="50"/>
      <c r="X87" s="50"/>
    </row>
  </sheetData>
  <mergeCells count="37">
    <mergeCell ref="A2:Z2"/>
    <mergeCell ref="A3:AA3"/>
    <mergeCell ref="T6:U6"/>
    <mergeCell ref="V6:X6"/>
    <mergeCell ref="A30:B30"/>
    <mergeCell ref="A31:B31"/>
    <mergeCell ref="A32:B32"/>
    <mergeCell ref="A55:B55"/>
    <mergeCell ref="A56:B56"/>
    <mergeCell ref="A57:B57"/>
    <mergeCell ref="A80:B80"/>
    <mergeCell ref="A81:B81"/>
    <mergeCell ref="A82:B82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Y6:Y7"/>
    <mergeCell ref="Z6:Z7"/>
    <mergeCell ref="AA6:AA7"/>
    <mergeCell ref="AB6:AB7"/>
    <mergeCell ref="AC6:AC7"/>
  </mergeCells>
  <pageMargins left="0.751388888888889" right="0.432638888888889" top="0.393055555555556" bottom="0.550694444444444" header="0.314583333333333" footer="0.118055555555556"/>
  <pageSetup paperSize="9" orientation="landscape" horizontalDpi="600"/>
  <headerFooter>
    <oddFooter>&amp;L&amp;10被评估单位（或）产权持有单位填报人：张杰
填表日期：2022年2月25日&amp;C&amp;10第&amp;P页，共&amp;N页&amp;R&amp;10评估人员：韩见新    王文昌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R8" rgbClr="36C72C"/>
    <comment s:ref="AA8" rgbClr="36C72C"/>
    <comment s:ref="AA33" rgbClr="36C72C"/>
    <comment s:ref="R58" rgbClr="36C72C"/>
    <comment s:ref="AA58" rgbClr="36C72C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滕禹铄，</cp:lastModifiedBy>
  <dcterms:created xsi:type="dcterms:W3CDTF">2022-03-02T05:29:00Z</dcterms:created>
  <dcterms:modified xsi:type="dcterms:W3CDTF">2022-05-17T06:36:53Z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15434AA478E840D98685B9EE2CF16783</vt:lpwstr>
  </property>
  <property fmtid="{D5CDD505-2E9C-101B-9397-08002B2CF9AE}" pid="3" name="KSOProductBuildVer">
    <vt:lpwstr>2052-11.1.0.11365</vt:lpwstr>
  </property>
</Properties>
</file>