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085" firstSheet="1" activeTab="1"/>
  </bookViews>
  <sheets>
    <sheet name="基本情况" sheetId="1" r:id="rId1"/>
    <sheet name="汇总表" sheetId="2" r:id="rId2"/>
  </sheets>
  <externalReferences>
    <externalReference r:id="rId5"/>
    <externalReference r:id="rId6"/>
  </externalReferences>
  <definedNames>
    <definedName name="_xlnm.Print_Area" localSheetId="1">'汇总表'!$A$1:$L$11</definedName>
  </definedNames>
  <calcPr fullCalcOnLoad="1"/>
</workbook>
</file>

<file path=xl/sharedStrings.xml><?xml version="1.0" encoding="utf-8"?>
<sst xmlns="http://schemas.openxmlformats.org/spreadsheetml/2006/main" count="93" uniqueCount="80">
  <si>
    <t>估价对象：</t>
  </si>
  <si>
    <t>建筑面积：</t>
  </si>
  <si>
    <t>估价委托人：</t>
  </si>
  <si>
    <t>估价目的：</t>
  </si>
  <si>
    <t>抵押</t>
  </si>
  <si>
    <t>价值时点：</t>
  </si>
  <si>
    <t>作业日期：</t>
  </si>
  <si>
    <t>出具日期：</t>
  </si>
  <si>
    <t>有效期：</t>
  </si>
  <si>
    <t>评估总值：</t>
  </si>
  <si>
    <t>报告编号：</t>
  </si>
  <si>
    <t>天宇评字[2021]第0729-F351号</t>
  </si>
  <si>
    <t>经办人：</t>
  </si>
  <si>
    <t>何志婷、王岚</t>
  </si>
  <si>
    <t>业务来源：</t>
  </si>
  <si>
    <t xml:space="preserve">         估价对象                                                                                项目及结果</t>
  </si>
  <si>
    <t>鸿发大厦商铺101号</t>
  </si>
  <si>
    <t>鸿发大厦商铺201</t>
  </si>
  <si>
    <t>鸿发大厦商铺301</t>
  </si>
  <si>
    <t>鸿发大厦商铺401</t>
  </si>
  <si>
    <t>鸿发大厦办公402</t>
  </si>
  <si>
    <t>鸿发大厦办公501</t>
  </si>
  <si>
    <t>鸿发大厦办公601</t>
  </si>
  <si>
    <t>鸿发大厦办公701</t>
  </si>
  <si>
    <t>鸿发大厦办公801</t>
  </si>
  <si>
    <t>鸿发大厦办公901</t>
  </si>
  <si>
    <t>鸿发大厦办公1001</t>
  </si>
  <si>
    <t>鸿发大厦办公1101</t>
  </si>
  <si>
    <t>鸿发大厦办公1201</t>
  </si>
  <si>
    <t>鸿发大厦办公1301</t>
  </si>
  <si>
    <t>鸿发大厦办公1401</t>
  </si>
  <si>
    <t>鸿发大厦办公1501</t>
  </si>
  <si>
    <t>鸿发大厦办公1601</t>
  </si>
  <si>
    <t>鸿发大厦办公1701</t>
  </si>
  <si>
    <t>鸿发大厦办公1801</t>
  </si>
  <si>
    <t>鸿发大厦办公1901</t>
  </si>
  <si>
    <t>鸿发大厦办公2001</t>
  </si>
  <si>
    <t>1.假定未设立法定优先受偿权下的价值</t>
  </si>
  <si>
    <t>总价（元）</t>
  </si>
  <si>
    <t>单价（元/㎡）</t>
  </si>
  <si>
    <t>2.估价师知悉的法定优先受偿款</t>
  </si>
  <si>
    <t>总额（元）</t>
  </si>
  <si>
    <t>2.1已抵押担保的债权数额</t>
  </si>
  <si>
    <t>2.2拖欠的建设工程价款</t>
  </si>
  <si>
    <t>2.3其他法定优先受偿款</t>
  </si>
  <si>
    <t>3.抵押价值</t>
  </si>
  <si>
    <t>房地产评估结果汇总表</t>
  </si>
  <si>
    <t>估价时点：</t>
  </si>
  <si>
    <t>天宇评字[2022]第0925-S002号</t>
  </si>
  <si>
    <t>委托方：</t>
  </si>
  <si>
    <t>东莞市第一人民法院</t>
  </si>
  <si>
    <t>金额单位：人民币元</t>
  </si>
  <si>
    <t>序号</t>
  </si>
  <si>
    <t>权属证书号</t>
  </si>
  <si>
    <t>房屋用途</t>
  </si>
  <si>
    <t>权利人</t>
  </si>
  <si>
    <t>房屋坐落</t>
  </si>
  <si>
    <t>结构</t>
  </si>
  <si>
    <t>层数</t>
  </si>
  <si>
    <t>建筑面积(㎡)</t>
  </si>
  <si>
    <t>单 价     (元/㎡)</t>
  </si>
  <si>
    <t>市场价格      （元）</t>
  </si>
  <si>
    <t>备注</t>
  </si>
  <si>
    <t>——</t>
  </si>
  <si>
    <t>住宅</t>
  </si>
  <si>
    <t>莫社全</t>
  </si>
  <si>
    <t>框架</t>
  </si>
  <si>
    <t>房地合一价（包含划拔城镇住宅用地47.8㎡）</t>
  </si>
  <si>
    <t>土地用途</t>
  </si>
  <si>
    <t>土地坐落</t>
  </si>
  <si>
    <t>权利性质</t>
  </si>
  <si>
    <t>土地使用年限</t>
  </si>
  <si>
    <t>土地面积(㎡)</t>
  </si>
  <si>
    <t>市场价格     （元）</t>
  </si>
  <si>
    <t>合计</t>
  </si>
  <si>
    <t>容积率</t>
  </si>
  <si>
    <t>评估机构：广东天宇公估土地房地产评估与规划有限公司</t>
  </si>
  <si>
    <t>法定代表人(注册房地产估价师)：王岚</t>
  </si>
  <si>
    <t>注册房地产估价师：王晓栓、王岚</t>
  </si>
  <si>
    <t>德庆县悦城镇悦城村委会庙背坑村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</si>
</sst>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yyyy&quot;年&quot;m&quot;月&quot;d&quot;日&quot;;@"/>
    <numFmt numFmtId="178" formatCode="0.00_);[Red]\(0.00\)"/>
    <numFmt numFmtId="179" formatCode="#,##0_ "/>
    <numFmt numFmtId="180" formatCode="#,##0_);[Red]\(#,##0\)"/>
    <numFmt numFmtId="181" formatCode="[DBNum2][$-804]General"/>
    <numFmt numFmtId="182" formatCode="#,##0.0_ "/>
    <numFmt numFmtId="183" formatCode="#,##0.00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u val="single"/>
      <sz val="12"/>
      <color rgb="FF80008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1" fillId="0" borderId="0">
      <alignment vertical="center"/>
      <protection/>
    </xf>
    <xf numFmtId="176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42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4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42" applyFont="1" applyFill="1" applyBorder="1" applyAlignment="1">
      <alignment horizontal="center"/>
      <protection/>
    </xf>
    <xf numFmtId="0" fontId="0" fillId="0" borderId="9" xfId="42" applyFont="1" applyFill="1" applyBorder="1" applyAlignment="1">
      <alignment/>
      <protection/>
    </xf>
    <xf numFmtId="0" fontId="0" fillId="0" borderId="0" xfId="42" applyFont="1" applyFill="1" applyBorder="1" applyAlignment="1">
      <alignment horizontal="left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31" fontId="0" fillId="0" borderId="10" xfId="41" applyNumberFormat="1" applyFont="1" applyFill="1" applyBorder="1" applyAlignment="1">
      <alignment horizontal="center" vertical="center" wrapText="1"/>
      <protection/>
    </xf>
    <xf numFmtId="178" fontId="0" fillId="0" borderId="10" xfId="41" applyNumberFormat="1" applyFont="1" applyFill="1" applyBorder="1" applyAlignment="1">
      <alignment horizontal="center" vertical="center" wrapText="1"/>
      <protection/>
    </xf>
    <xf numFmtId="179" fontId="0" fillId="0" borderId="10" xfId="42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42" applyNumberFormat="1" applyFont="1" applyFill="1" applyAlignment="1">
      <alignment vertical="center"/>
      <protection/>
    </xf>
    <xf numFmtId="176" fontId="7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14" fontId="4" fillId="0" borderId="0" xfId="42" applyNumberFormat="1" applyFont="1" applyFill="1" applyBorder="1" applyAlignment="1">
      <alignment horizontal="center"/>
      <protection/>
    </xf>
    <xf numFmtId="14" fontId="4" fillId="0" borderId="0" xfId="42" applyNumberFormat="1" applyFont="1" applyFill="1" applyAlignment="1">
      <alignment horizontal="center"/>
      <protection/>
    </xf>
    <xf numFmtId="0" fontId="0" fillId="0" borderId="0" xfId="42" applyFont="1" applyFill="1" applyAlignment="1">
      <alignment/>
      <protection/>
    </xf>
    <xf numFmtId="0" fontId="0" fillId="0" borderId="0" xfId="42" applyFont="1" applyFill="1" applyBorder="1" applyAlignment="1">
      <alignment horizontal="right"/>
      <protection/>
    </xf>
    <xf numFmtId="0" fontId="0" fillId="0" borderId="10" xfId="42" applyNumberFormat="1" applyFont="1" applyFill="1" applyBorder="1" applyAlignment="1">
      <alignment horizontal="center" vertical="center" wrapText="1"/>
      <protection/>
    </xf>
    <xf numFmtId="180" fontId="32" fillId="19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6" fontId="0" fillId="0" borderId="10" xfId="42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Alignment="1">
      <alignment horizontal="center" vertical="center"/>
    </xf>
    <xf numFmtId="182" fontId="0" fillId="0" borderId="10" xfId="42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79" fontId="33" fillId="0" borderId="10" xfId="43" applyNumberFormat="1" applyFont="1" applyFill="1" applyBorder="1" applyAlignment="1" applyProtection="1">
      <alignment horizontal="center" vertical="center" wrapText="1"/>
      <protection/>
    </xf>
    <xf numFmtId="181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177" fontId="9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justify" wrapText="1"/>
    </xf>
    <xf numFmtId="0" fontId="0" fillId="0" borderId="14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42" applyFont="1" applyFill="1" applyBorder="1" applyAlignment="1">
      <alignment horizontal="right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_结果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qiang&#20272;&#20215;\&#25253;&#21578;\2021.7\&#22825;&#23431;&#35780;&#23383;[2021]&#31532;0701-F321&#21495;&#65288;&#34382;&#38376;&#38215;&#65289;&#20016;&#27888;&#35266;&#23665;&#33457;&#22253;102%20%20&#21402;&#34903;&#20852;&#19994;&#26041;&#28009;&#27874;\&#27979;&#31639;&#34920;-&#20303;&#234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979;&#31639;&#34920;-&#20303;&#234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基本情况"/>
      <sheetName val="基础数据"/>
      <sheetName val="比较法（住宅）"/>
      <sheetName val="比较法（商铺）"/>
      <sheetName val="比较法（办公）"/>
      <sheetName val="收益法"/>
      <sheetName val="基准地价法（工业用地）"/>
      <sheetName val="成本法"/>
      <sheetName val="汇总表（抵押）"/>
      <sheetName val="预期税费"/>
      <sheetName val="评估收费"/>
      <sheetName val="审核表"/>
    </sheetNames>
    <sheetDataSet>
      <sheetData sheetId="8">
        <row r="6">
          <cell r="J6">
            <v>31700</v>
          </cell>
          <cell r="K6">
            <v>8930524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基本情况"/>
      <sheetName val="基础数据"/>
      <sheetName val="比较法（住宅）"/>
      <sheetName val="比较法（商铺）"/>
      <sheetName val="比较法（办公）"/>
      <sheetName val="成本法"/>
      <sheetName val="基准地价法（宅基地）"/>
      <sheetName val="现房剩余法"/>
      <sheetName val="收益法-按资本化率"/>
      <sheetName val="收益法"/>
      <sheetName val="收益法（求土地价值）"/>
      <sheetName val="预期税费"/>
      <sheetName val="评估收费"/>
      <sheetName val="审核表"/>
    </sheetNames>
    <sheetDataSet>
      <sheetData sheetId="0">
        <row r="7">
          <cell r="B7">
            <v>44829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32467;&#26524;&#25253;&#21578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12.75390625" style="45" customWidth="1"/>
    <col min="2" max="2" width="16.125" style="45" bestFit="1" customWidth="1"/>
    <col min="3" max="3" width="35.50390625" style="45" customWidth="1"/>
    <col min="4" max="4" width="9.625" style="45" customWidth="1"/>
    <col min="5" max="5" width="11.625" style="45" bestFit="1" customWidth="1"/>
    <col min="6" max="6" width="29.50390625" style="45" customWidth="1"/>
    <col min="7" max="7" width="10.50390625" style="45" customWidth="1"/>
    <col min="8" max="13" width="9.00390625" style="45" customWidth="1"/>
    <col min="14" max="34" width="11.50390625" style="45" customWidth="1"/>
    <col min="35" max="16384" width="9.00390625" style="45" customWidth="1"/>
  </cols>
  <sheetData>
    <row r="1" spans="1:5" ht="15" customHeight="1">
      <c r="A1" s="46" t="s">
        <v>0</v>
      </c>
      <c r="B1" s="47" t="e">
        <f>#REF!</f>
        <v>#REF!</v>
      </c>
      <c r="C1" s="48"/>
      <c r="D1" s="48"/>
      <c r="E1" s="48"/>
    </row>
    <row r="2" spans="1:2" ht="14.25">
      <c r="A2" s="46" t="s">
        <v>1</v>
      </c>
      <c r="B2" s="49" t="e">
        <f>#REF!</f>
        <v>#REF!</v>
      </c>
    </row>
    <row r="3" spans="1:2" ht="14.25">
      <c r="A3" s="46" t="s">
        <v>2</v>
      </c>
      <c r="B3" s="47" t="e">
        <f>#REF!</f>
        <v>#REF!</v>
      </c>
    </row>
    <row r="4" spans="1:6" ht="14.25">
      <c r="A4" s="46" t="s">
        <v>3</v>
      </c>
      <c r="B4" s="47" t="s">
        <v>4</v>
      </c>
      <c r="F4" s="50"/>
    </row>
    <row r="5" spans="1:3" ht="14.25">
      <c r="A5" s="46" t="s">
        <v>5</v>
      </c>
      <c r="B5" s="51">
        <v>44403</v>
      </c>
      <c r="C5" s="52">
        <f>B5</f>
        <v>44403</v>
      </c>
    </row>
    <row r="6" spans="1:3" ht="14.25">
      <c r="A6" s="46" t="s">
        <v>6</v>
      </c>
      <c r="B6" s="53">
        <f>B5</f>
        <v>44403</v>
      </c>
      <c r="C6" s="54"/>
    </row>
    <row r="7" spans="1:5" ht="14.25">
      <c r="A7" s="46" t="s">
        <v>7</v>
      </c>
      <c r="B7" s="51">
        <v>44408</v>
      </c>
      <c r="C7" s="52">
        <f>B7</f>
        <v>44408</v>
      </c>
      <c r="E7" s="47"/>
    </row>
    <row r="8" spans="1:5" ht="14.25">
      <c r="A8" s="46" t="s">
        <v>8</v>
      </c>
      <c r="B8" s="53">
        <f>B7+364</f>
        <v>44772</v>
      </c>
      <c r="C8" s="52">
        <f>B8</f>
        <v>44772</v>
      </c>
      <c r="E8" s="47"/>
    </row>
    <row r="9" spans="1:5" ht="14.25">
      <c r="A9" s="46" t="s">
        <v>9</v>
      </c>
      <c r="B9" s="55" t="e">
        <f>#REF!</f>
        <v>#REF!</v>
      </c>
      <c r="C9" s="56" t="e">
        <f>B9</f>
        <v>#REF!</v>
      </c>
      <c r="E9" s="57"/>
    </row>
    <row r="10" spans="1:5" ht="14.25">
      <c r="A10" s="46" t="s">
        <v>10</v>
      </c>
      <c r="B10" s="47" t="s">
        <v>11</v>
      </c>
      <c r="E10" s="58"/>
    </row>
    <row r="11" spans="1:6" ht="14.25">
      <c r="A11" s="46" t="s">
        <v>12</v>
      </c>
      <c r="B11" s="45" t="s">
        <v>13</v>
      </c>
      <c r="E11" s="57"/>
      <c r="F11" s="56"/>
    </row>
    <row r="12" spans="1:2" ht="14.25">
      <c r="A12" s="46" t="s">
        <v>14</v>
      </c>
      <c r="B12" s="47" t="e">
        <f>B3</f>
        <v>#REF!</v>
      </c>
    </row>
    <row r="13" spans="1:2" ht="14.25">
      <c r="A13" s="46"/>
      <c r="B13" s="46"/>
    </row>
    <row r="25" spans="12:34" ht="31.5" customHeight="1">
      <c r="L25" s="64" t="s">
        <v>15</v>
      </c>
      <c r="M25" s="65"/>
      <c r="N25" s="59" t="s">
        <v>16</v>
      </c>
      <c r="O25" s="59" t="s">
        <v>17</v>
      </c>
      <c r="P25" s="59" t="s">
        <v>18</v>
      </c>
      <c r="Q25" s="59" t="s">
        <v>19</v>
      </c>
      <c r="R25" s="59" t="s">
        <v>20</v>
      </c>
      <c r="S25" s="59" t="s">
        <v>21</v>
      </c>
      <c r="T25" s="59" t="s">
        <v>22</v>
      </c>
      <c r="U25" s="59" t="s">
        <v>23</v>
      </c>
      <c r="V25" s="59" t="s">
        <v>24</v>
      </c>
      <c r="W25" s="59" t="s">
        <v>25</v>
      </c>
      <c r="X25" s="59" t="s">
        <v>26</v>
      </c>
      <c r="Y25" s="59" t="s">
        <v>27</v>
      </c>
      <c r="Z25" s="59" t="s">
        <v>28</v>
      </c>
      <c r="AA25" s="59" t="s">
        <v>29</v>
      </c>
      <c r="AB25" s="59" t="s">
        <v>30</v>
      </c>
      <c r="AC25" s="59" t="s">
        <v>31</v>
      </c>
      <c r="AD25" s="59" t="s">
        <v>32</v>
      </c>
      <c r="AE25" s="59" t="s">
        <v>33</v>
      </c>
      <c r="AF25" s="59" t="s">
        <v>34</v>
      </c>
      <c r="AG25" s="59" t="s">
        <v>35</v>
      </c>
      <c r="AH25" s="59" t="s">
        <v>36</v>
      </c>
    </row>
    <row r="26" spans="12:34" ht="42" customHeight="1">
      <c r="L26" s="66" t="s">
        <v>37</v>
      </c>
      <c r="M26" s="60" t="s">
        <v>38</v>
      </c>
      <c r="N26" s="61">
        <f>'[1]汇总表（抵押）'!K6</f>
        <v>8930524</v>
      </c>
      <c r="O26" s="61">
        <f>'[1]汇总表（抵押）'!K7</f>
        <v>0</v>
      </c>
      <c r="P26" s="61">
        <f>'[1]汇总表（抵押）'!K8</f>
        <v>0</v>
      </c>
      <c r="Q26" s="61">
        <f>'[1]汇总表（抵押）'!K9</f>
        <v>0</v>
      </c>
      <c r="R26" s="61">
        <f>'[1]汇总表（抵押）'!K10</f>
        <v>0</v>
      </c>
      <c r="S26" s="61" t="e">
        <f>'[1]汇总表（抵押）'!#REF!</f>
        <v>#REF!</v>
      </c>
      <c r="T26" s="61" t="e">
        <f>'[1]汇总表（抵押）'!#REF!</f>
        <v>#REF!</v>
      </c>
      <c r="U26" s="61" t="e">
        <f>'[1]汇总表（抵押）'!#REF!</f>
        <v>#REF!</v>
      </c>
      <c r="V26" s="61" t="e">
        <f>'[1]汇总表（抵押）'!#REF!</f>
        <v>#REF!</v>
      </c>
      <c r="W26" s="61" t="e">
        <f>'[1]汇总表（抵押）'!#REF!</f>
        <v>#REF!</v>
      </c>
      <c r="X26" s="61" t="e">
        <f>'[1]汇总表（抵押）'!#REF!</f>
        <v>#REF!</v>
      </c>
      <c r="Y26" s="61" t="e">
        <f>'[1]汇总表（抵押）'!#REF!</f>
        <v>#REF!</v>
      </c>
      <c r="Z26" s="61" t="e">
        <f>'[1]汇总表（抵押）'!#REF!</f>
        <v>#REF!</v>
      </c>
      <c r="AA26" s="61" t="e">
        <f>'[1]汇总表（抵押）'!#REF!</f>
        <v>#REF!</v>
      </c>
      <c r="AB26" s="61" t="e">
        <f>'[1]汇总表（抵押）'!#REF!</f>
        <v>#REF!</v>
      </c>
      <c r="AC26" s="61" t="e">
        <f>'[1]汇总表（抵押）'!#REF!</f>
        <v>#REF!</v>
      </c>
      <c r="AD26" s="61" t="e">
        <f>'[1]汇总表（抵押）'!#REF!</f>
        <v>#REF!</v>
      </c>
      <c r="AE26" s="61" t="e">
        <f>'[1]汇总表（抵押）'!#REF!</f>
        <v>#REF!</v>
      </c>
      <c r="AF26" s="61" t="e">
        <f>'[1]汇总表（抵押）'!#REF!</f>
        <v>#REF!</v>
      </c>
      <c r="AG26" s="61" t="e">
        <f>'[1]汇总表（抵押）'!#REF!</f>
        <v>#REF!</v>
      </c>
      <c r="AH26" s="61" t="e">
        <f>'[1]汇总表（抵押）'!#REF!</f>
        <v>#REF!</v>
      </c>
    </row>
    <row r="27" spans="12:34" ht="28.5">
      <c r="L27" s="66"/>
      <c r="M27" s="60" t="s">
        <v>39</v>
      </c>
      <c r="N27" s="61">
        <f>'[1]汇总表（抵押）'!J6</f>
        <v>31700</v>
      </c>
      <c r="O27" s="61">
        <f>'[1]汇总表（抵押）'!J7</f>
        <v>0</v>
      </c>
      <c r="P27" s="61">
        <f>'[1]汇总表（抵押）'!J8</f>
        <v>0</v>
      </c>
      <c r="Q27" s="61">
        <f>'[1]汇总表（抵押）'!J9</f>
        <v>0</v>
      </c>
      <c r="R27" s="61">
        <f>'[1]汇总表（抵押）'!J10</f>
        <v>0</v>
      </c>
      <c r="S27" s="61" t="e">
        <f>'[1]汇总表（抵押）'!#REF!</f>
        <v>#REF!</v>
      </c>
      <c r="T27" s="61" t="e">
        <f>'[1]汇总表（抵押）'!#REF!</f>
        <v>#REF!</v>
      </c>
      <c r="U27" s="61" t="e">
        <f>'[1]汇总表（抵押）'!#REF!</f>
        <v>#REF!</v>
      </c>
      <c r="V27" s="61" t="e">
        <f>'[1]汇总表（抵押）'!#REF!</f>
        <v>#REF!</v>
      </c>
      <c r="W27" s="61" t="e">
        <f>'[1]汇总表（抵押）'!#REF!</f>
        <v>#REF!</v>
      </c>
      <c r="X27" s="61" t="e">
        <f>'[1]汇总表（抵押）'!#REF!</f>
        <v>#REF!</v>
      </c>
      <c r="Y27" s="61" t="e">
        <f>'[1]汇总表（抵押）'!#REF!</f>
        <v>#REF!</v>
      </c>
      <c r="Z27" s="61" t="e">
        <f>'[1]汇总表（抵押）'!#REF!</f>
        <v>#REF!</v>
      </c>
      <c r="AA27" s="61" t="e">
        <f>'[1]汇总表（抵押）'!#REF!</f>
        <v>#REF!</v>
      </c>
      <c r="AB27" s="61" t="e">
        <f>'[1]汇总表（抵押）'!#REF!</f>
        <v>#REF!</v>
      </c>
      <c r="AC27" s="61" t="e">
        <f>'[1]汇总表（抵押）'!#REF!</f>
        <v>#REF!</v>
      </c>
      <c r="AD27" s="61" t="e">
        <f>'[1]汇总表（抵押）'!#REF!</f>
        <v>#REF!</v>
      </c>
      <c r="AE27" s="61" t="e">
        <f>'[1]汇总表（抵押）'!#REF!</f>
        <v>#REF!</v>
      </c>
      <c r="AF27" s="61" t="e">
        <f>'[1]汇总表（抵押）'!#REF!</f>
        <v>#REF!</v>
      </c>
      <c r="AG27" s="61" t="e">
        <f>'[1]汇总表（抵押）'!#REF!</f>
        <v>#REF!</v>
      </c>
      <c r="AH27" s="61" t="e">
        <f>'[1]汇总表（抵押）'!#REF!</f>
        <v>#REF!</v>
      </c>
    </row>
    <row r="28" spans="12:34" ht="57">
      <c r="L28" s="62" t="s">
        <v>40</v>
      </c>
      <c r="M28" s="60" t="s">
        <v>41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</row>
    <row r="29" spans="12:34" ht="42.75">
      <c r="L29" s="62" t="s">
        <v>42</v>
      </c>
      <c r="M29" s="60" t="s">
        <v>41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</row>
    <row r="30" spans="12:34" ht="42.75">
      <c r="L30" s="62" t="s">
        <v>43</v>
      </c>
      <c r="M30" s="60" t="s">
        <v>41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</row>
    <row r="31" spans="12:34" ht="42.75">
      <c r="L31" s="62" t="s">
        <v>44</v>
      </c>
      <c r="M31" s="60" t="s">
        <v>41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</row>
    <row r="32" spans="12:34" ht="28.5">
      <c r="L32" s="67" t="s">
        <v>45</v>
      </c>
      <c r="M32" s="60" t="s">
        <v>38</v>
      </c>
      <c r="N32" s="61">
        <f aca="true" t="shared" si="0" ref="N32:AH32">N26</f>
        <v>8930524</v>
      </c>
      <c r="O32" s="61">
        <f t="shared" si="0"/>
        <v>0</v>
      </c>
      <c r="P32" s="61">
        <f t="shared" si="0"/>
        <v>0</v>
      </c>
      <c r="Q32" s="61">
        <f t="shared" si="0"/>
        <v>0</v>
      </c>
      <c r="R32" s="61">
        <f t="shared" si="0"/>
        <v>0</v>
      </c>
      <c r="S32" s="61" t="e">
        <f t="shared" si="0"/>
        <v>#REF!</v>
      </c>
      <c r="T32" s="61" t="e">
        <f t="shared" si="0"/>
        <v>#REF!</v>
      </c>
      <c r="U32" s="61" t="e">
        <f t="shared" si="0"/>
        <v>#REF!</v>
      </c>
      <c r="V32" s="61" t="e">
        <f t="shared" si="0"/>
        <v>#REF!</v>
      </c>
      <c r="W32" s="61" t="e">
        <f t="shared" si="0"/>
        <v>#REF!</v>
      </c>
      <c r="X32" s="61" t="e">
        <f t="shared" si="0"/>
        <v>#REF!</v>
      </c>
      <c r="Y32" s="61" t="e">
        <f t="shared" si="0"/>
        <v>#REF!</v>
      </c>
      <c r="Z32" s="61" t="e">
        <f t="shared" si="0"/>
        <v>#REF!</v>
      </c>
      <c r="AA32" s="61" t="e">
        <f t="shared" si="0"/>
        <v>#REF!</v>
      </c>
      <c r="AB32" s="61" t="e">
        <f t="shared" si="0"/>
        <v>#REF!</v>
      </c>
      <c r="AC32" s="61" t="e">
        <f t="shared" si="0"/>
        <v>#REF!</v>
      </c>
      <c r="AD32" s="61" t="e">
        <f t="shared" si="0"/>
        <v>#REF!</v>
      </c>
      <c r="AE32" s="61" t="e">
        <f t="shared" si="0"/>
        <v>#REF!</v>
      </c>
      <c r="AF32" s="61" t="e">
        <f t="shared" si="0"/>
        <v>#REF!</v>
      </c>
      <c r="AG32" s="61" t="e">
        <f t="shared" si="0"/>
        <v>#REF!</v>
      </c>
      <c r="AH32" s="61" t="e">
        <f t="shared" si="0"/>
        <v>#REF!</v>
      </c>
    </row>
    <row r="33" spans="12:34" ht="28.5">
      <c r="L33" s="67"/>
      <c r="M33" s="60" t="s">
        <v>39</v>
      </c>
      <c r="N33" s="61">
        <f aca="true" t="shared" si="1" ref="N33:AH33">N27</f>
        <v>31700</v>
      </c>
      <c r="O33" s="61">
        <f t="shared" si="1"/>
        <v>0</v>
      </c>
      <c r="P33" s="61">
        <f t="shared" si="1"/>
        <v>0</v>
      </c>
      <c r="Q33" s="61">
        <f t="shared" si="1"/>
        <v>0</v>
      </c>
      <c r="R33" s="61">
        <f t="shared" si="1"/>
        <v>0</v>
      </c>
      <c r="S33" s="61" t="e">
        <f t="shared" si="1"/>
        <v>#REF!</v>
      </c>
      <c r="T33" s="61" t="e">
        <f t="shared" si="1"/>
        <v>#REF!</v>
      </c>
      <c r="U33" s="61" t="e">
        <f t="shared" si="1"/>
        <v>#REF!</v>
      </c>
      <c r="V33" s="61" t="e">
        <f t="shared" si="1"/>
        <v>#REF!</v>
      </c>
      <c r="W33" s="61" t="e">
        <f t="shared" si="1"/>
        <v>#REF!</v>
      </c>
      <c r="X33" s="61" t="e">
        <f t="shared" si="1"/>
        <v>#REF!</v>
      </c>
      <c r="Y33" s="61" t="e">
        <f t="shared" si="1"/>
        <v>#REF!</v>
      </c>
      <c r="Z33" s="61" t="e">
        <f t="shared" si="1"/>
        <v>#REF!</v>
      </c>
      <c r="AA33" s="61" t="e">
        <f t="shared" si="1"/>
        <v>#REF!</v>
      </c>
      <c r="AB33" s="61" t="e">
        <f t="shared" si="1"/>
        <v>#REF!</v>
      </c>
      <c r="AC33" s="61" t="e">
        <f t="shared" si="1"/>
        <v>#REF!</v>
      </c>
      <c r="AD33" s="61" t="e">
        <f t="shared" si="1"/>
        <v>#REF!</v>
      </c>
      <c r="AE33" s="61" t="e">
        <f t="shared" si="1"/>
        <v>#REF!</v>
      </c>
      <c r="AF33" s="61" t="e">
        <f t="shared" si="1"/>
        <v>#REF!</v>
      </c>
      <c r="AG33" s="61" t="e">
        <f t="shared" si="1"/>
        <v>#REF!</v>
      </c>
      <c r="AH33" s="61" t="e">
        <f t="shared" si="1"/>
        <v>#REF!</v>
      </c>
    </row>
  </sheetData>
  <sheetProtection/>
  <mergeCells count="3">
    <mergeCell ref="L25:M25"/>
    <mergeCell ref="L26:L27"/>
    <mergeCell ref="L32:L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6"/>
  <sheetViews>
    <sheetView tabSelected="1" zoomScale="85" zoomScaleNormal="85" zoomScaleSheetLayoutView="100" workbookViewId="0" topLeftCell="A1">
      <selection activeCell="L26" sqref="L26"/>
    </sheetView>
  </sheetViews>
  <sheetFormatPr defaultColWidth="9.00390625" defaultRowHeight="14.25"/>
  <cols>
    <col min="1" max="1" width="11.375" style="1" customWidth="1"/>
    <col min="2" max="2" width="14.875" style="3" customWidth="1"/>
    <col min="3" max="3" width="7.75390625" style="1" customWidth="1"/>
    <col min="4" max="4" width="10.25390625" style="1" customWidth="1"/>
    <col min="5" max="5" width="10.125" style="1" customWidth="1"/>
    <col min="6" max="6" width="20.625" style="1" customWidth="1"/>
    <col min="7" max="7" width="9.50390625" style="1" customWidth="1"/>
    <col min="8" max="8" width="10.625" style="1" customWidth="1"/>
    <col min="9" max="9" width="14.25390625" style="1" customWidth="1"/>
    <col min="10" max="10" width="14.125" style="1" customWidth="1"/>
    <col min="11" max="11" width="13.875" style="5" customWidth="1"/>
    <col min="12" max="12" width="21.125" style="5" customWidth="1"/>
    <col min="13" max="13" width="34.125" style="1" customWidth="1"/>
    <col min="14" max="14" width="13.25390625" style="1" customWidth="1"/>
    <col min="15" max="15" width="13.625" style="1" customWidth="1"/>
    <col min="16" max="17" width="9.00390625" style="1" customWidth="1"/>
    <col min="18" max="18" width="12.625" style="1" bestFit="1" customWidth="1"/>
    <col min="19" max="16384" width="9.00390625" style="1" customWidth="1"/>
  </cols>
  <sheetData>
    <row r="1" spans="1:12" ht="30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24.75" customHeight="1">
      <c r="A2" s="6" t="s">
        <v>47</v>
      </c>
      <c r="B2" s="7">
        <v>44824</v>
      </c>
      <c r="C2" s="8"/>
      <c r="D2" s="8"/>
      <c r="E2" s="8"/>
      <c r="F2" s="8"/>
      <c r="G2" s="9"/>
      <c r="H2" s="9"/>
      <c r="I2" s="9"/>
      <c r="J2" s="25" t="s">
        <v>10</v>
      </c>
      <c r="K2" s="69" t="s">
        <v>48</v>
      </c>
      <c r="L2" s="70"/>
      <c r="M2" s="26"/>
      <c r="N2" s="27"/>
    </row>
    <row r="3" spans="1:12" s="2" customFormat="1" ht="15.75" customHeight="1">
      <c r="A3" s="10" t="s">
        <v>49</v>
      </c>
      <c r="B3" s="7" t="s">
        <v>50</v>
      </c>
      <c r="C3" s="11"/>
      <c r="D3" s="11"/>
      <c r="E3" s="11"/>
      <c r="F3" s="11"/>
      <c r="G3" s="12"/>
      <c r="H3" s="12"/>
      <c r="I3" s="28"/>
      <c r="J3" s="29"/>
      <c r="K3" s="71" t="s">
        <v>51</v>
      </c>
      <c r="L3" s="71"/>
    </row>
    <row r="4" spans="1:12" s="3" customFormat="1" ht="39" customHeight="1">
      <c r="A4" s="13" t="s">
        <v>52</v>
      </c>
      <c r="B4" s="72" t="s">
        <v>53</v>
      </c>
      <c r="C4" s="72"/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13" t="s">
        <v>59</v>
      </c>
      <c r="J4" s="13" t="s">
        <v>60</v>
      </c>
      <c r="K4" s="13" t="s">
        <v>61</v>
      </c>
      <c r="L4" s="13" t="s">
        <v>62</v>
      </c>
    </row>
    <row r="5" spans="1:15" ht="60" customHeight="1">
      <c r="A5" s="14">
        <v>1</v>
      </c>
      <c r="B5" s="73" t="s">
        <v>63</v>
      </c>
      <c r="C5" s="73"/>
      <c r="D5" s="16" t="s">
        <v>64</v>
      </c>
      <c r="E5" s="16" t="s">
        <v>65</v>
      </c>
      <c r="F5" s="17" t="s">
        <v>79</v>
      </c>
      <c r="G5" s="15" t="s">
        <v>66</v>
      </c>
      <c r="H5" s="18">
        <v>3</v>
      </c>
      <c r="I5" s="30">
        <v>164.84</v>
      </c>
      <c r="J5" s="31">
        <v>2350</v>
      </c>
      <c r="K5" s="32">
        <f>ROUND(I5*J5,0)</f>
        <v>387374</v>
      </c>
      <c r="L5" s="33" t="s">
        <v>67</v>
      </c>
      <c r="M5" s="34"/>
      <c r="N5" s="34"/>
      <c r="O5" s="35"/>
    </row>
    <row r="6" spans="1:15" ht="39.75" customHeight="1" hidden="1">
      <c r="A6" s="13" t="s">
        <v>52</v>
      </c>
      <c r="B6" s="72" t="s">
        <v>53</v>
      </c>
      <c r="C6" s="72"/>
      <c r="D6" s="13" t="s">
        <v>68</v>
      </c>
      <c r="E6" s="13" t="s">
        <v>55</v>
      </c>
      <c r="F6" s="13" t="s">
        <v>69</v>
      </c>
      <c r="G6" s="13" t="s">
        <v>70</v>
      </c>
      <c r="H6" s="13" t="s">
        <v>71</v>
      </c>
      <c r="I6" s="36" t="s">
        <v>72</v>
      </c>
      <c r="J6" s="13" t="s">
        <v>60</v>
      </c>
      <c r="K6" s="13" t="s">
        <v>73</v>
      </c>
      <c r="L6" s="13" t="s">
        <v>62</v>
      </c>
      <c r="M6" s="34"/>
      <c r="O6" s="37"/>
    </row>
    <row r="7" spans="1:13" s="4" customFormat="1" ht="45" customHeight="1" hidden="1">
      <c r="A7" s="14">
        <v>1</v>
      </c>
      <c r="B7" s="73"/>
      <c r="C7" s="73"/>
      <c r="D7" s="19"/>
      <c r="E7" s="16"/>
      <c r="F7" s="17"/>
      <c r="G7" s="19"/>
      <c r="H7" s="13"/>
      <c r="I7" s="38"/>
      <c r="J7" s="31"/>
      <c r="K7" s="32"/>
      <c r="L7" s="39"/>
      <c r="M7" s="34">
        <f>K7</f>
        <v>0</v>
      </c>
    </row>
    <row r="8" spans="1:13" ht="33" customHeight="1">
      <c r="A8" s="74" t="s">
        <v>74</v>
      </c>
      <c r="B8" s="74"/>
      <c r="C8" s="74"/>
      <c r="D8" s="74"/>
      <c r="E8" s="74"/>
      <c r="F8" s="74"/>
      <c r="G8" s="74"/>
      <c r="H8" s="74"/>
      <c r="I8" s="33" t="s">
        <v>63</v>
      </c>
      <c r="J8" s="18" t="s">
        <v>63</v>
      </c>
      <c r="K8" s="40">
        <f>K5+K7</f>
        <v>387374</v>
      </c>
      <c r="L8" s="19"/>
      <c r="M8" s="34"/>
    </row>
    <row r="9" spans="1:15" ht="36.75" customHeight="1" hidden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N9" s="1" t="s">
        <v>75</v>
      </c>
      <c r="O9" s="1" t="e">
        <f>ROUND(I5/I7,2)</f>
        <v>#DIV/0!</v>
      </c>
    </row>
    <row r="10" spans="1:12" ht="21" customHeight="1">
      <c r="A10" s="20" t="s">
        <v>76</v>
      </c>
      <c r="B10" s="20"/>
      <c r="C10" s="20"/>
      <c r="D10" s="20"/>
      <c r="E10" s="21"/>
      <c r="F10" s="22"/>
      <c r="G10" s="22"/>
      <c r="H10" s="76" t="s">
        <v>78</v>
      </c>
      <c r="I10" s="77"/>
      <c r="J10" s="77"/>
      <c r="K10" s="77"/>
      <c r="L10" s="77"/>
    </row>
    <row r="11" spans="1:12" ht="18.75" customHeight="1">
      <c r="A11" s="78" t="s">
        <v>77</v>
      </c>
      <c r="B11" s="78"/>
      <c r="C11" s="78"/>
      <c r="D11" s="78"/>
      <c r="E11" s="78"/>
      <c r="F11" s="21"/>
      <c r="G11" s="21"/>
      <c r="H11" s="21"/>
      <c r="I11" s="21"/>
      <c r="J11" s="21"/>
      <c r="K11" s="79">
        <f>'[2]项目基本情况'!$B$7</f>
        <v>44829</v>
      </c>
      <c r="L11" s="79"/>
    </row>
    <row r="12" spans="1:13" ht="19.5" customHeight="1">
      <c r="A12" s="23"/>
      <c r="B12" s="24"/>
      <c r="M12" s="41"/>
    </row>
    <row r="13" spans="11:15" ht="14.25">
      <c r="K13" s="42">
        <f>K8</f>
        <v>387374</v>
      </c>
      <c r="O13" s="5"/>
    </row>
    <row r="14" spans="12:15" ht="14.25">
      <c r="L14" s="43"/>
      <c r="O14" s="5"/>
    </row>
    <row r="15" ht="14.25">
      <c r="O15" s="5"/>
    </row>
    <row r="17" spans="12:15" ht="14.25">
      <c r="L17" s="3"/>
      <c r="O17" s="5"/>
    </row>
    <row r="19" spans="13:15" ht="14.25">
      <c r="M19" s="44"/>
      <c r="O19" s="5"/>
    </row>
    <row r="20" ht="14.25">
      <c r="M20" s="44"/>
    </row>
    <row r="22" spans="13:15" ht="14.25">
      <c r="M22" s="25"/>
      <c r="O22" s="44"/>
    </row>
    <row r="26" spans="13:15" ht="14.25">
      <c r="M26" s="25"/>
      <c r="O26" s="44"/>
    </row>
  </sheetData>
  <sheetProtection/>
  <mergeCells count="12">
    <mergeCell ref="B7:C7"/>
    <mergeCell ref="A8:H8"/>
    <mergeCell ref="A9:L9"/>
    <mergeCell ref="H10:L10"/>
    <mergeCell ref="A11:E11"/>
    <mergeCell ref="K11:L11"/>
    <mergeCell ref="A1:L1"/>
    <mergeCell ref="K2:L2"/>
    <mergeCell ref="K3:L3"/>
    <mergeCell ref="B4:C4"/>
    <mergeCell ref="B5:C5"/>
    <mergeCell ref="B6:C6"/>
  </mergeCells>
  <hyperlinks>
    <hyperlink ref="K13" r:id="rId1" display="=K8"/>
  </hyperlinks>
  <printOptions/>
  <pageMargins left="0.75" right="0.75" top="1" bottom="1" header="0.5" footer="0.5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2022-09-28T09:14:53Z</cp:lastPrinted>
  <dcterms:created xsi:type="dcterms:W3CDTF">1996-12-17T01:32:42Z</dcterms:created>
  <dcterms:modified xsi:type="dcterms:W3CDTF">2022-10-25T08:21:06Z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21EA55152311473594740686E7478342</vt:lpwstr>
  </property>
</Properties>
</file>