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8800" windowHeight="12510" activeTab="0"/>
  </bookViews>
  <sheets>
    <sheet name="评估明细表" sheetId="1" r:id="rId1"/>
    <sheet name="抵押明细表" sheetId="2" r:id="rId2"/>
    <sheet name="Sheet3" sheetId="3" r:id="rId3"/>
  </sheets>
  <definedNames>
    <definedName name="_xlnm.Print_Titles" localSheetId="1">'抵押明细表'!$1:$1</definedName>
  </definedNames>
  <calcPr fullCalcOnLoad="1"/>
</workbook>
</file>

<file path=xl/sharedStrings.xml><?xml version="1.0" encoding="utf-8"?>
<sst xmlns="http://schemas.openxmlformats.org/spreadsheetml/2006/main" count="374" uniqueCount="164">
  <si>
    <t>房屋建筑物评估明细表</t>
  </si>
  <si>
    <t>产权持有人:季刚、王兰宁、王静</t>
  </si>
  <si>
    <t xml:space="preserve">                           评估基准日：2022年6月28日</t>
  </si>
  <si>
    <t>金额单位: 人民币元</t>
  </si>
  <si>
    <t>序号</t>
  </si>
  <si>
    <t>权利证书号码</t>
  </si>
  <si>
    <t>建筑物名称</t>
  </si>
  <si>
    <t>坐落</t>
  </si>
  <si>
    <t>建筑
结构</t>
  </si>
  <si>
    <t>所在
层次</t>
  </si>
  <si>
    <t>竣工
日期</t>
  </si>
  <si>
    <t>账面价值</t>
  </si>
  <si>
    <t>评估单价</t>
  </si>
  <si>
    <t>评估值</t>
  </si>
  <si>
    <t>备注</t>
  </si>
  <si>
    <t>贷款时评估单价</t>
  </si>
  <si>
    <t>贷款金额</t>
  </si>
  <si>
    <t>贷款单价</t>
  </si>
  <si>
    <t>原值</t>
  </si>
  <si>
    <t>净值</t>
  </si>
  <si>
    <t>商服用房</t>
  </si>
  <si>
    <t>调兵山市中央华景小区D2楼101、201号</t>
  </si>
  <si>
    <t>框架</t>
  </si>
  <si>
    <t>1-2</t>
  </si>
  <si>
    <t>季刚</t>
  </si>
  <si>
    <t>临街</t>
  </si>
  <si>
    <t>调兵山市中央华景小区D2楼102、202号</t>
  </si>
  <si>
    <t>调兵山市中央华景小区D2楼103、203号</t>
  </si>
  <si>
    <t>调兵山市中央华景小区D2楼108、207号</t>
  </si>
  <si>
    <t>调兵山市中央华景小区G3楼1单元102、202号</t>
  </si>
  <si>
    <t>王兰宁</t>
  </si>
  <si>
    <t>车库</t>
  </si>
  <si>
    <t>中央华景小区地下车库78号</t>
  </si>
  <si>
    <t>1</t>
  </si>
  <si>
    <t>王静</t>
  </si>
  <si>
    <t>中央华景小区地下车库81号</t>
  </si>
  <si>
    <t>中央华景小区地下车库82号</t>
  </si>
  <si>
    <t>中央华景小区地下车库88号</t>
  </si>
  <si>
    <t>中央华景小区地下车库89号</t>
  </si>
  <si>
    <t>中央华景小区地下车库113号</t>
  </si>
  <si>
    <t>中央华景小区地下车库114号</t>
  </si>
  <si>
    <t>中央华景小区地下车库117号</t>
  </si>
  <si>
    <t>中央华景小区地下车库119号</t>
  </si>
  <si>
    <t>中央华景小区地下车库135号</t>
  </si>
  <si>
    <t>中央华景小区地下车库143号</t>
  </si>
  <si>
    <t>中央华景小区地下车库145号</t>
  </si>
  <si>
    <t>中央华景小区地下车库151号</t>
  </si>
  <si>
    <t>中央华景小区地下车库152号</t>
  </si>
  <si>
    <t>中央华景小区地下车库154号</t>
  </si>
  <si>
    <t>中央华景小区地下车库156号</t>
  </si>
  <si>
    <t>中央华景小区地下车库164号</t>
  </si>
  <si>
    <t>中央华景小区地下车库165号</t>
  </si>
  <si>
    <t>中央华景小区地下车库171号</t>
  </si>
  <si>
    <t>中央华景小区地下车库174号</t>
  </si>
  <si>
    <t>中央华景小区地下车库175号</t>
  </si>
  <si>
    <t>合  计</t>
  </si>
  <si>
    <t>评估人员：</t>
  </si>
  <si>
    <t>丁瑞雪                   张宏</t>
  </si>
  <si>
    <t>　　　　　　　　　　　　　　　　抵押物明细表</t>
  </si>
  <si>
    <t>抵债人名称</t>
  </si>
  <si>
    <t>坐落位置</t>
  </si>
  <si>
    <t>房证号</t>
  </si>
  <si>
    <t>面积（㎡）</t>
  </si>
  <si>
    <t>土地使用证号</t>
  </si>
  <si>
    <t>备　注</t>
  </si>
  <si>
    <t>借款人</t>
  </si>
  <si>
    <t>调兵山市国用（2015）第014065号</t>
  </si>
  <si>
    <t>调兵山市金田装饰装修服务有限公司</t>
  </si>
  <si>
    <t>调兵山市国用（2015）第014067号</t>
  </si>
  <si>
    <t>调兵山市国用（2015）第014068号</t>
  </si>
  <si>
    <t>调兵山市国用（2015）第014069号</t>
  </si>
  <si>
    <t>调兵山市国用（2014）第014443号</t>
  </si>
  <si>
    <t>调兵山市国用（2014）第014441号</t>
  </si>
  <si>
    <t>调兵山市国用（2014）第014440号</t>
  </si>
  <si>
    <t>调兵山市国用（2014）第014417号</t>
  </si>
  <si>
    <t>调兵山市国用（2014）第014418号</t>
  </si>
  <si>
    <t>调兵山市国用（2014）第014428号</t>
  </si>
  <si>
    <t>调兵山市国用（2014）第014419号</t>
  </si>
  <si>
    <t>调兵山市国用（2014）第014420号</t>
  </si>
  <si>
    <t>调兵山市国用（2014）第014414号</t>
  </si>
  <si>
    <t>调兵山市国用（2014）第014406号</t>
  </si>
  <si>
    <t>调兵山市国用（2014）第014398号</t>
  </si>
  <si>
    <t>调兵山市国用（2014）第014412号</t>
  </si>
  <si>
    <t>调兵山市国用（2014）第014411号</t>
  </si>
  <si>
    <t>调兵山市国用（2014）第014410号</t>
  </si>
  <si>
    <t>调兵山市国用（2014）第014405号</t>
  </si>
  <si>
    <t>调兵山市国用（2014）第014399号</t>
  </si>
  <si>
    <t>调兵山市国用（2014）第014396号</t>
  </si>
  <si>
    <t>调兵山市国用（2014）第014400号</t>
  </si>
  <si>
    <t>调兵山市国用（2014）第014395号</t>
  </si>
  <si>
    <t>调兵山市国用（2014）第014390号</t>
  </si>
  <si>
    <t>调兵山市国用（2014）第014389号</t>
  </si>
  <si>
    <t>小　　计</t>
  </si>
  <si>
    <t>辽宁省资产评估收费速算表</t>
  </si>
  <si>
    <t>(一)计件收费部分：</t>
  </si>
  <si>
    <t>评估单位：铁岭华诚资产评估事务所（普通合伙）</t>
  </si>
  <si>
    <t>计价单位：</t>
  </si>
  <si>
    <t>万元</t>
  </si>
  <si>
    <r>
      <t>评估价值</t>
    </r>
    <r>
      <rPr>
        <sz val="11"/>
        <color indexed="10"/>
        <rFont val="宋体"/>
        <family val="0"/>
      </rPr>
      <t>万元</t>
    </r>
  </si>
  <si>
    <t>计算额度</t>
  </si>
  <si>
    <t>标准计费率</t>
  </si>
  <si>
    <t>标准收费额</t>
  </si>
  <si>
    <t>调整参数</t>
  </si>
  <si>
    <t>评估收费额</t>
  </si>
  <si>
    <t>低限（不含）</t>
  </si>
  <si>
    <t>高限（含）</t>
  </si>
  <si>
    <t>最低</t>
  </si>
  <si>
    <t>最高</t>
  </si>
  <si>
    <t>备注：季刚、王兰宁、王静抵押房产，评估报告文号[2022]第95号</t>
  </si>
  <si>
    <t>司法委托号679号</t>
  </si>
  <si>
    <t>中央华景小区地下车库89号</t>
  </si>
  <si>
    <t>调兵山市中央华景小区D2楼101、201号</t>
  </si>
  <si>
    <t xml:space="preserve">调兵山房权证兀术街字第SGSA39354号      </t>
  </si>
  <si>
    <t>调兵山市中央华景小区D2楼102、202号</t>
  </si>
  <si>
    <t xml:space="preserve">调兵山房权证兀术街字第SGSA39356号      </t>
  </si>
  <si>
    <t>调兵山市中央华景小区D2楼103、203号</t>
  </si>
  <si>
    <t xml:space="preserve">调兵山房权证兀术街字第SGSA39353号      </t>
  </si>
  <si>
    <t>调兵山市中央华景小区D2楼108、207号</t>
  </si>
  <si>
    <t xml:space="preserve">调兵山房权证兀术街字第SGSA39355号      </t>
  </si>
  <si>
    <t>调兵山市中央华景小区G3楼1单元102、202号</t>
  </si>
  <si>
    <t xml:space="preserve">调兵山房权证兀术街字第SGSA39358号      </t>
  </si>
  <si>
    <t>中央华景小区地下车库78号</t>
  </si>
  <si>
    <t xml:space="preserve">调兵山房权证兀术街字第SGSA39188号      </t>
  </si>
  <si>
    <t>车库</t>
  </si>
  <si>
    <t>中央华景小区地下车库81号</t>
  </si>
  <si>
    <t xml:space="preserve">调兵山房权证兀术街字第SGSA39198号      </t>
  </si>
  <si>
    <t>中央华景小区地下车库82号</t>
  </si>
  <si>
    <t xml:space="preserve">调兵山房权证兀术街字第SGSA39209号      </t>
  </si>
  <si>
    <t xml:space="preserve">调兵山房权证兀术街字第SGSA39195号      </t>
  </si>
  <si>
    <t>中央华景小区地下车库88号</t>
  </si>
  <si>
    <t xml:space="preserve">调兵山房权证兀术街字第SGSA39197号      </t>
  </si>
  <si>
    <t>中央华景小区地下车库113号</t>
  </si>
  <si>
    <t xml:space="preserve">调兵山房权证兀术街字第SGSA39189号      </t>
  </si>
  <si>
    <t>中央华景小区地下车库114号</t>
  </si>
  <si>
    <t xml:space="preserve">调兵山房权证兀术街字第SGSA39190号      </t>
  </si>
  <si>
    <t>中央华景小区地下车库117号</t>
  </si>
  <si>
    <t xml:space="preserve">调兵山房权证兀术街字第SGSA39192号      </t>
  </si>
  <si>
    <t>中央华景小区地下车库119号</t>
  </si>
  <si>
    <t xml:space="preserve">调兵山房权证兀术街字第SGSA39204号      </t>
  </si>
  <si>
    <t>中央华景小区地下车库135号</t>
  </si>
  <si>
    <t xml:space="preserve">调兵山房权证兀术街字第SGSA39199号      </t>
  </si>
  <si>
    <t>中央华景小区地下车库143号</t>
  </si>
  <si>
    <t xml:space="preserve">调兵山房权证兀术街字第SGSA39186号      </t>
  </si>
  <si>
    <t>中央华景小区地下车库145号</t>
  </si>
  <si>
    <t xml:space="preserve">调兵山房权证兀术街字第SGSA39191号      </t>
  </si>
  <si>
    <t>中央华景小区地下车库151号</t>
  </si>
  <si>
    <t xml:space="preserve">调兵山房权证兀术街字第SGSA39196号      </t>
  </si>
  <si>
    <t>中央华景小区地下车库152号</t>
  </si>
  <si>
    <t xml:space="preserve">调兵山房权证兀术街字第SGSA39203号      </t>
  </si>
  <si>
    <t>中央华景小区地下车库154号</t>
  </si>
  <si>
    <t xml:space="preserve">调兵山房权证兀术街字第SGSA39206号      </t>
  </si>
  <si>
    <t>中央华景小区地下车库156号</t>
  </si>
  <si>
    <t xml:space="preserve">调兵山房权证兀术街字第SGSA39207号      </t>
  </si>
  <si>
    <t>中央华景小区地下车库164号</t>
  </si>
  <si>
    <t xml:space="preserve">调兵山房权证兀术街字第SGSA39193号      </t>
  </si>
  <si>
    <t>中央华景小区地下车库165号</t>
  </si>
  <si>
    <t xml:space="preserve">调兵山房权证兀术街字第SGSA39194号      </t>
  </si>
  <si>
    <t>中央华景小区地下车库171号</t>
  </si>
  <si>
    <t xml:space="preserve">调兵山房权证兀术街字第SGSA39202号      </t>
  </si>
  <si>
    <t>中央华景小区地下车库174号</t>
  </si>
  <si>
    <t xml:space="preserve">调兵山房权证兀术街字第SGSA39210号      </t>
  </si>
  <si>
    <t>中央华景小区地下车库175号</t>
  </si>
  <si>
    <t xml:space="preserve">调兵山房权证兀术街字第SGSA39208号      </t>
  </si>
  <si>
    <r>
      <t>建筑面积
（m</t>
    </r>
    <r>
      <rPr>
        <vertAlign val="superscript"/>
        <sz val="10"/>
        <rFont val="宋体"/>
        <family val="0"/>
      </rPr>
      <t>2</t>
    </r>
    <r>
      <rPr>
        <sz val="10"/>
        <rFont val="宋体"/>
        <family val="0"/>
      </rPr>
      <t>）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</si>
</sst>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.00_ "/>
    <numFmt numFmtId="178" formatCode="0.000%"/>
    <numFmt numFmtId="179" formatCode="0.00;[Red]0.00"/>
    <numFmt numFmtId="180" formatCode="0.00_);[Red]\(0.00\)"/>
  </numFmts>
  <fonts count="61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10"/>
      <name val="宋体"/>
      <family val="0"/>
    </font>
    <font>
      <sz val="12"/>
      <color indexed="10"/>
      <name val="Times New Roman"/>
      <family val="1"/>
    </font>
    <font>
      <sz val="18"/>
      <name val="宋体"/>
      <family val="0"/>
    </font>
    <font>
      <b/>
      <sz val="18"/>
      <name val="宋体"/>
      <family val="0"/>
    </font>
    <font>
      <sz val="9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color indexed="60"/>
      <name val="宋体"/>
      <family val="0"/>
    </font>
    <font>
      <sz val="10"/>
      <color indexed="8"/>
      <name val="宋体"/>
      <family val="0"/>
    </font>
    <font>
      <b/>
      <sz val="20"/>
      <name val="宋体"/>
      <family val="0"/>
    </font>
    <font>
      <vertAlign val="superscript"/>
      <sz val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0"/>
      <color rgb="FFC00000"/>
      <name val="宋体"/>
      <family val="0"/>
    </font>
    <font>
      <sz val="10"/>
      <color theme="1"/>
      <name val="Calibri"/>
      <family val="0"/>
    </font>
    <font>
      <sz val="10"/>
      <color rgb="FF000000"/>
      <name val="宋体"/>
      <family val="0"/>
    </font>
    <font>
      <sz val="10"/>
      <color theme="1"/>
      <name val="宋体"/>
      <family val="0"/>
    </font>
    <font>
      <sz val="1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1" applyNumberFormat="0" applyFill="0" applyAlignment="0" applyProtection="0"/>
    <xf numFmtId="0" fontId="41" fillId="0" borderId="2" applyNumberFormat="0" applyFill="0" applyAlignment="0" applyProtection="0"/>
    <xf numFmtId="0" fontId="41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36" fillId="0" borderId="0">
      <alignment vertical="center"/>
      <protection/>
    </xf>
    <xf numFmtId="0" fontId="43" fillId="0" borderId="0" applyNumberFormat="0" applyFill="0" applyBorder="0" applyAlignment="0" applyProtection="0"/>
    <xf numFmtId="0" fontId="44" fillId="21" borderId="0" applyNumberFormat="0" applyBorder="0" applyAlignment="0" applyProtection="0"/>
    <xf numFmtId="0" fontId="4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22" borderId="4" applyNumberFormat="0" applyAlignment="0" applyProtection="0"/>
    <xf numFmtId="0" fontId="47" fillId="23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22" borderId="7" applyNumberFormat="0" applyAlignment="0" applyProtection="0"/>
    <xf numFmtId="0" fontId="53" fillId="31" borderId="4" applyNumberFormat="0" applyAlignment="0" applyProtection="0"/>
    <xf numFmtId="0" fontId="54" fillId="0" borderId="0" applyNumberFormat="0" applyFill="0" applyBorder="0" applyAlignment="0" applyProtection="0"/>
    <xf numFmtId="0" fontId="55" fillId="32" borderId="8" applyNumberFormat="0" applyFont="0" applyAlignment="0" applyProtection="0"/>
  </cellStyleXfs>
  <cellXfs count="88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left"/>
    </xf>
    <xf numFmtId="0" fontId="0" fillId="0" borderId="9" xfId="0" applyFont="1" applyFill="1" applyBorder="1" applyAlignment="1">
      <alignment horizontal="left" vertical="center"/>
    </xf>
    <xf numFmtId="0" fontId="4" fillId="0" borderId="9" xfId="0" applyFont="1" applyFill="1" applyBorder="1" applyAlignment="1">
      <alignment horizontal="center" vertical="center"/>
    </xf>
    <xf numFmtId="176" fontId="1" fillId="33" borderId="10" xfId="0" applyNumberFormat="1" applyFont="1" applyFill="1" applyBorder="1" applyAlignment="1">
      <alignment horizontal="center" vertical="center"/>
    </xf>
    <xf numFmtId="10" fontId="1" fillId="33" borderId="10" xfId="0" applyNumberFormat="1" applyFont="1" applyFill="1" applyBorder="1" applyAlignment="1">
      <alignment horizontal="center" vertical="center"/>
    </xf>
    <xf numFmtId="176" fontId="7" fillId="0" borderId="10" xfId="51" applyNumberFormat="1" applyFont="1" applyBorder="1" applyAlignment="1">
      <alignment horizontal="center" vertical="center"/>
    </xf>
    <xf numFmtId="178" fontId="7" fillId="0" borderId="10" xfId="33" applyNumberFormat="1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6" fillId="0" borderId="0" xfId="0" applyFont="1" applyAlignment="1">
      <alignment horizontal="center" vertical="center"/>
    </xf>
    <xf numFmtId="179" fontId="4" fillId="0" borderId="0" xfId="0" applyNumberFormat="1" applyFont="1" applyAlignment="1">
      <alignment horizontal="center" vertical="center"/>
    </xf>
    <xf numFmtId="180" fontId="4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179" fontId="10" fillId="0" borderId="0" xfId="0" applyNumberFormat="1" applyFont="1" applyAlignment="1">
      <alignment horizontal="center" vertical="center"/>
    </xf>
    <xf numFmtId="180" fontId="10" fillId="0" borderId="0" xfId="0" applyNumberFormat="1" applyFont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179" fontId="4" fillId="34" borderId="10" xfId="0" applyNumberFormat="1" applyFont="1" applyFill="1" applyBorder="1" applyAlignment="1">
      <alignment horizontal="center" vertical="center"/>
    </xf>
    <xf numFmtId="180" fontId="4" fillId="34" borderId="10" xfId="0" applyNumberFormat="1" applyFont="1" applyFill="1" applyBorder="1" applyAlignment="1">
      <alignment horizontal="center" vertical="center"/>
    </xf>
    <xf numFmtId="0" fontId="57" fillId="34" borderId="10" xfId="40" applyFont="1" applyFill="1" applyBorder="1" applyAlignment="1">
      <alignment horizontal="center" vertical="center" wrapText="1"/>
      <protection/>
    </xf>
    <xf numFmtId="0" fontId="58" fillId="34" borderId="10" xfId="40" applyFont="1" applyFill="1" applyBorder="1" applyAlignment="1">
      <alignment horizontal="center" vertical="center" wrapText="1"/>
      <protection/>
    </xf>
    <xf numFmtId="179" fontId="58" fillId="34" borderId="10" xfId="40" applyNumberFormat="1" applyFont="1" applyFill="1" applyBorder="1" applyAlignment="1">
      <alignment horizontal="center" vertical="center" wrapText="1"/>
      <protection/>
    </xf>
    <xf numFmtId="0" fontId="4" fillId="34" borderId="10" xfId="0" applyFont="1" applyFill="1" applyBorder="1" applyAlignment="1">
      <alignment horizontal="center" vertical="center" wrapText="1"/>
    </xf>
    <xf numFmtId="0" fontId="4" fillId="34" borderId="10" xfId="40" applyFont="1" applyFill="1" applyBorder="1" applyAlignment="1">
      <alignment horizontal="center" vertical="center" wrapText="1"/>
      <protection/>
    </xf>
    <xf numFmtId="179" fontId="59" fillId="34" borderId="10" xfId="40" applyNumberFormat="1" applyFont="1" applyFill="1" applyBorder="1" applyAlignment="1">
      <alignment horizontal="center" vertical="center" wrapText="1"/>
      <protection/>
    </xf>
    <xf numFmtId="0" fontId="59" fillId="34" borderId="10" xfId="40" applyFont="1" applyFill="1" applyBorder="1" applyAlignment="1">
      <alignment horizontal="center" vertical="center" wrapText="1"/>
      <protection/>
    </xf>
    <xf numFmtId="0" fontId="2" fillId="0" borderId="0" xfId="0" applyFont="1" applyFill="1" applyBorder="1" applyAlignment="1">
      <alignment horizontal="center"/>
    </xf>
    <xf numFmtId="176" fontId="1" fillId="33" borderId="10" xfId="0" applyNumberFormat="1" applyFont="1" applyFill="1" applyBorder="1" applyAlignment="1">
      <alignment horizontal="center" vertical="center"/>
    </xf>
    <xf numFmtId="10" fontId="1" fillId="33" borderId="10" xfId="0" applyNumberFormat="1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0" fillId="0" borderId="0" xfId="0" applyFill="1" applyAlignment="1">
      <alignment horizontal="left" vertical="center"/>
    </xf>
    <xf numFmtId="176" fontId="9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176" fontId="1" fillId="33" borderId="10" xfId="0" applyNumberFormat="1" applyFont="1" applyFill="1" applyBorder="1" applyAlignment="1">
      <alignment horizontal="center" vertical="center" wrapText="1"/>
    </xf>
    <xf numFmtId="177" fontId="6" fillId="0" borderId="10" xfId="51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34" fillId="0" borderId="0" xfId="0" applyFont="1" applyFill="1" applyAlignment="1">
      <alignment horizontal="center"/>
    </xf>
    <xf numFmtId="176" fontId="34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vertical="center"/>
    </xf>
    <xf numFmtId="0" fontId="4" fillId="0" borderId="9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176" fontId="4" fillId="0" borderId="0" xfId="0" applyNumberFormat="1" applyFont="1" applyFill="1" applyAlignment="1">
      <alignment horizontal="right" vertical="center" wrapText="1"/>
    </xf>
    <xf numFmtId="0" fontId="4" fillId="0" borderId="0" xfId="0" applyFont="1" applyFill="1" applyAlignment="1">
      <alignment horizontal="right" vertical="center" wrapText="1"/>
    </xf>
    <xf numFmtId="0" fontId="0" fillId="0" borderId="0" xfId="0" applyFont="1" applyFill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76" fontId="4" fillId="15" borderId="10" xfId="0" applyNumberFormat="1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34" borderId="10" xfId="40" applyFont="1" applyFill="1" applyBorder="1" applyAlignment="1">
      <alignment horizontal="center" vertical="center" wrapText="1"/>
      <protection/>
    </xf>
    <xf numFmtId="179" fontId="4" fillId="34" borderId="10" xfId="40" applyNumberFormat="1" applyFont="1" applyFill="1" applyBorder="1" applyAlignment="1">
      <alignment horizontal="center" vertical="center" wrapText="1"/>
      <protection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 shrinkToFit="1"/>
    </xf>
    <xf numFmtId="43" fontId="4" fillId="0" borderId="10" xfId="0" applyNumberFormat="1" applyFont="1" applyFill="1" applyBorder="1" applyAlignment="1">
      <alignment horizontal="center" vertical="center" wrapText="1" shrinkToFit="1"/>
    </xf>
    <xf numFmtId="176" fontId="4" fillId="0" borderId="10" xfId="0" applyNumberFormat="1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right" vertical="center" wrapText="1"/>
    </xf>
    <xf numFmtId="0" fontId="60" fillId="34" borderId="10" xfId="40" applyFont="1" applyFill="1" applyBorder="1" applyAlignment="1">
      <alignment horizontal="center" vertical="center" wrapText="1"/>
      <protection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12" fillId="0" borderId="10" xfId="0" applyFont="1" applyFill="1" applyBorder="1" applyAlignment="1">
      <alignment horizontal="center" vertical="center" wrapText="1"/>
    </xf>
    <xf numFmtId="176" fontId="12" fillId="0" borderId="10" xfId="0" applyNumberFormat="1" applyFont="1" applyFill="1" applyBorder="1" applyAlignment="1">
      <alignment horizontal="center" vertical="center" wrapText="1"/>
    </xf>
    <xf numFmtId="176" fontId="12" fillId="0" borderId="10" xfId="0" applyNumberFormat="1" applyFont="1" applyFill="1" applyBorder="1" applyAlignment="1">
      <alignment horizontal="right" vertical="center" wrapText="1"/>
    </xf>
    <xf numFmtId="0" fontId="12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176" fontId="4" fillId="0" borderId="0" xfId="0" applyNumberFormat="1" applyFont="1" applyFill="1" applyAlignment="1">
      <alignment vertical="center"/>
    </xf>
    <xf numFmtId="0" fontId="12" fillId="0" borderId="0" xfId="0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6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Q72"/>
  <sheetViews>
    <sheetView tabSelected="1" zoomScale="115" zoomScaleNormal="115" zoomScaleSheetLayoutView="100" workbookViewId="0" topLeftCell="A2">
      <selection activeCell="K15" sqref="K15"/>
    </sheetView>
  </sheetViews>
  <sheetFormatPr defaultColWidth="9.00390625" defaultRowHeight="14.25"/>
  <cols>
    <col min="1" max="1" width="4.125" style="48" customWidth="1"/>
    <col min="2" max="2" width="34.25390625" style="48" customWidth="1"/>
    <col min="3" max="3" width="9.00390625" style="48" customWidth="1"/>
    <col min="4" max="4" width="35.00390625" style="48" customWidth="1"/>
    <col min="5" max="5" width="6.50390625" style="48" customWidth="1"/>
    <col min="6" max="6" width="8.875" style="48" customWidth="1"/>
    <col min="7" max="7" width="5.25390625" style="48" customWidth="1"/>
    <col min="8" max="10" width="6.00390625" style="48" customWidth="1"/>
    <col min="11" max="11" width="9.75390625" style="48" customWidth="1"/>
    <col min="12" max="12" width="14.25390625" style="48" customWidth="1"/>
    <col min="13" max="13" width="7.875" style="48" customWidth="1"/>
    <col min="14" max="14" width="7.875" style="48" hidden="1" customWidth="1"/>
    <col min="15" max="15" width="9.00390625" style="85" hidden="1" customWidth="1"/>
    <col min="16" max="16" width="9.75390625" style="48" hidden="1" customWidth="1"/>
    <col min="17" max="16384" width="9.00390625" style="48" customWidth="1"/>
  </cols>
  <sheetData>
    <row r="1" spans="1:16" ht="30" customHeight="1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7"/>
      <c r="P1" s="46"/>
    </row>
    <row r="2" spans="1:16" s="56" customFormat="1" ht="24" customHeight="1">
      <c r="A2" s="49" t="s">
        <v>1</v>
      </c>
      <c r="B2" s="49"/>
      <c r="C2" s="49"/>
      <c r="D2" s="50" t="s">
        <v>2</v>
      </c>
      <c r="E2" s="50"/>
      <c r="F2" s="50"/>
      <c r="G2" s="50"/>
      <c r="H2" s="51"/>
      <c r="I2" s="51"/>
      <c r="J2" s="51"/>
      <c r="K2" s="51"/>
      <c r="L2" s="52" t="s">
        <v>3</v>
      </c>
      <c r="M2" s="52"/>
      <c r="N2" s="53"/>
      <c r="O2" s="54"/>
      <c r="P2" s="55"/>
    </row>
    <row r="3" spans="1:16" ht="18.75" customHeight="1">
      <c r="A3" s="57" t="s">
        <v>4</v>
      </c>
      <c r="B3" s="57" t="s">
        <v>5</v>
      </c>
      <c r="C3" s="57" t="s">
        <v>6</v>
      </c>
      <c r="D3" s="57" t="s">
        <v>7</v>
      </c>
      <c r="E3" s="57" t="s">
        <v>8</v>
      </c>
      <c r="F3" s="57" t="s">
        <v>163</v>
      </c>
      <c r="G3" s="57" t="s">
        <v>9</v>
      </c>
      <c r="H3" s="57" t="s">
        <v>10</v>
      </c>
      <c r="I3" s="58" t="s">
        <v>11</v>
      </c>
      <c r="J3" s="59"/>
      <c r="K3" s="60" t="s">
        <v>12</v>
      </c>
      <c r="L3" s="61" t="s">
        <v>13</v>
      </c>
      <c r="M3" s="61" t="s">
        <v>14</v>
      </c>
      <c r="N3" s="62" t="s">
        <v>15</v>
      </c>
      <c r="O3" s="63" t="s">
        <v>16</v>
      </c>
      <c r="P3" s="64" t="s">
        <v>17</v>
      </c>
    </row>
    <row r="4" spans="1:16" ht="18.75" customHeight="1">
      <c r="A4" s="65"/>
      <c r="B4" s="65"/>
      <c r="C4" s="65"/>
      <c r="D4" s="65"/>
      <c r="E4" s="65"/>
      <c r="F4" s="65"/>
      <c r="G4" s="65"/>
      <c r="H4" s="65"/>
      <c r="I4" s="66" t="s">
        <v>18</v>
      </c>
      <c r="J4" s="66" t="s">
        <v>19</v>
      </c>
      <c r="K4" s="67"/>
      <c r="L4" s="61"/>
      <c r="M4" s="61"/>
      <c r="N4" s="62"/>
      <c r="O4" s="63"/>
      <c r="P4" s="64"/>
    </row>
    <row r="5" spans="1:17" s="77" customFormat="1" ht="16.5" customHeight="1">
      <c r="A5" s="66">
        <v>1</v>
      </c>
      <c r="B5" s="68" t="s">
        <v>112</v>
      </c>
      <c r="C5" s="68" t="s">
        <v>20</v>
      </c>
      <c r="D5" s="68" t="s">
        <v>111</v>
      </c>
      <c r="E5" s="66" t="s">
        <v>22</v>
      </c>
      <c r="F5" s="69">
        <v>284.15</v>
      </c>
      <c r="G5" s="70" t="s">
        <v>23</v>
      </c>
      <c r="H5" s="71"/>
      <c r="I5" s="72"/>
      <c r="J5" s="72"/>
      <c r="K5" s="73">
        <v>6500</v>
      </c>
      <c r="L5" s="74">
        <f>F5*K5</f>
        <v>1846974.9999999998</v>
      </c>
      <c r="M5" s="75" t="s">
        <v>24</v>
      </c>
      <c r="N5" s="75">
        <v>7500</v>
      </c>
      <c r="O5" s="73">
        <v>107</v>
      </c>
      <c r="P5" s="73">
        <f aca="true" t="shared" si="0" ref="P5:P15">O5/F5</f>
        <v>0.37656167517156436</v>
      </c>
      <c r="Q5" s="76" t="s">
        <v>25</v>
      </c>
    </row>
    <row r="6" spans="1:17" s="77" customFormat="1" ht="16.5" customHeight="1">
      <c r="A6" s="66">
        <v>2</v>
      </c>
      <c r="B6" s="68" t="s">
        <v>114</v>
      </c>
      <c r="C6" s="68" t="s">
        <v>20</v>
      </c>
      <c r="D6" s="68" t="s">
        <v>113</v>
      </c>
      <c r="E6" s="66" t="s">
        <v>22</v>
      </c>
      <c r="F6" s="69">
        <v>203.68</v>
      </c>
      <c r="G6" s="70" t="s">
        <v>23</v>
      </c>
      <c r="H6" s="71"/>
      <c r="I6" s="72"/>
      <c r="J6" s="72"/>
      <c r="K6" s="73">
        <v>6500</v>
      </c>
      <c r="L6" s="74">
        <f aca="true" t="shared" si="1" ref="L6:L30">F6*K6</f>
        <v>1323920</v>
      </c>
      <c r="M6" s="75" t="s">
        <v>24</v>
      </c>
      <c r="N6" s="75">
        <v>7500</v>
      </c>
      <c r="O6" s="73">
        <v>76</v>
      </c>
      <c r="P6" s="73">
        <f t="shared" si="0"/>
        <v>0.3731343283582089</v>
      </c>
      <c r="Q6" s="76" t="s">
        <v>25</v>
      </c>
    </row>
    <row r="7" spans="1:17" s="77" customFormat="1" ht="16.5" customHeight="1">
      <c r="A7" s="66">
        <v>3</v>
      </c>
      <c r="B7" s="68" t="s">
        <v>116</v>
      </c>
      <c r="C7" s="68" t="s">
        <v>20</v>
      </c>
      <c r="D7" s="68" t="s">
        <v>115</v>
      </c>
      <c r="E7" s="66" t="s">
        <v>22</v>
      </c>
      <c r="F7" s="69">
        <v>96.94</v>
      </c>
      <c r="G7" s="70" t="s">
        <v>23</v>
      </c>
      <c r="H7" s="71"/>
      <c r="I7" s="72"/>
      <c r="J7" s="72"/>
      <c r="K7" s="73">
        <v>6500</v>
      </c>
      <c r="L7" s="74">
        <f t="shared" si="1"/>
        <v>630110</v>
      </c>
      <c r="M7" s="75" t="s">
        <v>24</v>
      </c>
      <c r="N7" s="75">
        <v>7500</v>
      </c>
      <c r="O7" s="73">
        <v>37</v>
      </c>
      <c r="P7" s="73">
        <f t="shared" si="0"/>
        <v>0.3816793893129771</v>
      </c>
      <c r="Q7" s="76" t="s">
        <v>25</v>
      </c>
    </row>
    <row r="8" spans="1:17" s="77" customFormat="1" ht="16.5" customHeight="1">
      <c r="A8" s="66">
        <v>4</v>
      </c>
      <c r="B8" s="68" t="s">
        <v>118</v>
      </c>
      <c r="C8" s="68" t="s">
        <v>20</v>
      </c>
      <c r="D8" s="68" t="s">
        <v>117</v>
      </c>
      <c r="E8" s="66" t="s">
        <v>22</v>
      </c>
      <c r="F8" s="69">
        <v>212.24</v>
      </c>
      <c r="G8" s="70" t="s">
        <v>23</v>
      </c>
      <c r="H8" s="71"/>
      <c r="I8" s="72"/>
      <c r="J8" s="72"/>
      <c r="K8" s="73">
        <v>6500</v>
      </c>
      <c r="L8" s="74">
        <f t="shared" si="1"/>
        <v>1379560</v>
      </c>
      <c r="M8" s="75" t="s">
        <v>24</v>
      </c>
      <c r="N8" s="75">
        <v>7500</v>
      </c>
      <c r="O8" s="73">
        <v>80</v>
      </c>
      <c r="P8" s="73">
        <f t="shared" si="0"/>
        <v>0.3769317753486619</v>
      </c>
      <c r="Q8" s="76" t="s">
        <v>25</v>
      </c>
    </row>
    <row r="9" spans="1:17" s="77" customFormat="1" ht="16.5" customHeight="1">
      <c r="A9" s="66">
        <v>5</v>
      </c>
      <c r="B9" s="68" t="s">
        <v>120</v>
      </c>
      <c r="C9" s="68" t="s">
        <v>20</v>
      </c>
      <c r="D9" s="68" t="s">
        <v>119</v>
      </c>
      <c r="E9" s="66" t="s">
        <v>22</v>
      </c>
      <c r="F9" s="69">
        <v>217.08</v>
      </c>
      <c r="G9" s="70" t="s">
        <v>23</v>
      </c>
      <c r="H9" s="71"/>
      <c r="I9" s="72"/>
      <c r="J9" s="72"/>
      <c r="K9" s="73">
        <v>6500</v>
      </c>
      <c r="L9" s="74">
        <f t="shared" si="1"/>
        <v>1411020</v>
      </c>
      <c r="M9" s="75" t="s">
        <v>30</v>
      </c>
      <c r="N9" s="75">
        <v>7500</v>
      </c>
      <c r="O9" s="73">
        <v>80</v>
      </c>
      <c r="P9" s="73">
        <f t="shared" si="0"/>
        <v>0.3685277317118113</v>
      </c>
      <c r="Q9" s="76" t="s">
        <v>25</v>
      </c>
    </row>
    <row r="10" spans="1:17" s="77" customFormat="1" ht="16.5" customHeight="1">
      <c r="A10" s="66">
        <v>6</v>
      </c>
      <c r="B10" s="68" t="s">
        <v>122</v>
      </c>
      <c r="C10" s="68" t="s">
        <v>123</v>
      </c>
      <c r="D10" s="68" t="s">
        <v>121</v>
      </c>
      <c r="E10" s="66" t="s">
        <v>22</v>
      </c>
      <c r="F10" s="69">
        <v>20.38</v>
      </c>
      <c r="G10" s="70" t="s">
        <v>33</v>
      </c>
      <c r="H10" s="71"/>
      <c r="I10" s="72"/>
      <c r="J10" s="72"/>
      <c r="K10" s="73">
        <v>3450</v>
      </c>
      <c r="L10" s="74">
        <f t="shared" si="1"/>
        <v>70311</v>
      </c>
      <c r="M10" s="75" t="s">
        <v>34</v>
      </c>
      <c r="N10" s="75">
        <v>4500</v>
      </c>
      <c r="O10" s="73">
        <v>4.5</v>
      </c>
      <c r="P10" s="73">
        <f t="shared" si="0"/>
        <v>0.2208047105004907</v>
      </c>
      <c r="Q10" s="53"/>
    </row>
    <row r="11" spans="1:17" s="77" customFormat="1" ht="16.5" customHeight="1">
      <c r="A11" s="66">
        <v>7</v>
      </c>
      <c r="B11" s="68" t="s">
        <v>125</v>
      </c>
      <c r="C11" s="68" t="s">
        <v>31</v>
      </c>
      <c r="D11" s="68" t="s">
        <v>124</v>
      </c>
      <c r="E11" s="66" t="s">
        <v>22</v>
      </c>
      <c r="F11" s="69">
        <v>21</v>
      </c>
      <c r="G11" s="70" t="s">
        <v>33</v>
      </c>
      <c r="H11" s="71"/>
      <c r="I11" s="72"/>
      <c r="J11" s="72"/>
      <c r="K11" s="73">
        <v>3450</v>
      </c>
      <c r="L11" s="74">
        <f t="shared" si="1"/>
        <v>72450</v>
      </c>
      <c r="M11" s="75" t="s">
        <v>34</v>
      </c>
      <c r="N11" s="75">
        <v>4500</v>
      </c>
      <c r="O11" s="73">
        <v>4.6</v>
      </c>
      <c r="P11" s="73">
        <f t="shared" si="0"/>
        <v>0.21904761904761902</v>
      </c>
      <c r="Q11" s="53"/>
    </row>
    <row r="12" spans="1:17" s="77" customFormat="1" ht="16.5" customHeight="1">
      <c r="A12" s="66">
        <v>8</v>
      </c>
      <c r="B12" s="68" t="s">
        <v>127</v>
      </c>
      <c r="C12" s="68" t="s">
        <v>31</v>
      </c>
      <c r="D12" s="68" t="s">
        <v>126</v>
      </c>
      <c r="E12" s="66" t="s">
        <v>22</v>
      </c>
      <c r="F12" s="69">
        <v>21</v>
      </c>
      <c r="G12" s="70" t="s">
        <v>33</v>
      </c>
      <c r="H12" s="71"/>
      <c r="I12" s="72"/>
      <c r="J12" s="72"/>
      <c r="K12" s="73">
        <v>3450</v>
      </c>
      <c r="L12" s="74">
        <f t="shared" si="1"/>
        <v>72450</v>
      </c>
      <c r="M12" s="75" t="s">
        <v>34</v>
      </c>
      <c r="N12" s="75">
        <v>4500</v>
      </c>
      <c r="O12" s="73">
        <v>4.6</v>
      </c>
      <c r="P12" s="73">
        <f t="shared" si="0"/>
        <v>0.21904761904761902</v>
      </c>
      <c r="Q12" s="53"/>
    </row>
    <row r="13" spans="1:17" s="77" customFormat="1" ht="16.5" customHeight="1">
      <c r="A13" s="66">
        <v>9</v>
      </c>
      <c r="B13" s="68" t="s">
        <v>128</v>
      </c>
      <c r="C13" s="68" t="s">
        <v>31</v>
      </c>
      <c r="D13" s="68" t="s">
        <v>129</v>
      </c>
      <c r="E13" s="66" t="s">
        <v>22</v>
      </c>
      <c r="F13" s="69">
        <v>20.38</v>
      </c>
      <c r="G13" s="70" t="s">
        <v>33</v>
      </c>
      <c r="H13" s="71"/>
      <c r="I13" s="72"/>
      <c r="J13" s="72"/>
      <c r="K13" s="73">
        <v>3450</v>
      </c>
      <c r="L13" s="74">
        <f t="shared" si="1"/>
        <v>70311</v>
      </c>
      <c r="M13" s="75" t="s">
        <v>34</v>
      </c>
      <c r="N13" s="75">
        <v>4500</v>
      </c>
      <c r="O13" s="73">
        <v>4.5</v>
      </c>
      <c r="P13" s="73">
        <f t="shared" si="0"/>
        <v>0.2208047105004907</v>
      </c>
      <c r="Q13" s="53"/>
    </row>
    <row r="14" spans="1:17" s="77" customFormat="1" ht="16.5" customHeight="1">
      <c r="A14" s="66">
        <v>10</v>
      </c>
      <c r="B14" s="68" t="s">
        <v>130</v>
      </c>
      <c r="C14" s="68" t="s">
        <v>31</v>
      </c>
      <c r="D14" s="68" t="s">
        <v>110</v>
      </c>
      <c r="E14" s="66" t="s">
        <v>22</v>
      </c>
      <c r="F14" s="69">
        <v>46.62</v>
      </c>
      <c r="G14" s="70" t="s">
        <v>33</v>
      </c>
      <c r="H14" s="71"/>
      <c r="I14" s="72"/>
      <c r="J14" s="72"/>
      <c r="K14" s="73">
        <v>3450</v>
      </c>
      <c r="L14" s="74">
        <f t="shared" si="1"/>
        <v>160839</v>
      </c>
      <c r="M14" s="75" t="s">
        <v>34</v>
      </c>
      <c r="N14" s="75">
        <v>4500</v>
      </c>
      <c r="O14" s="73">
        <v>10.3</v>
      </c>
      <c r="P14" s="73">
        <f t="shared" si="0"/>
        <v>0.22093522093522097</v>
      </c>
      <c r="Q14" s="53"/>
    </row>
    <row r="15" spans="1:17" s="77" customFormat="1" ht="16.5" customHeight="1">
      <c r="A15" s="66">
        <v>11</v>
      </c>
      <c r="B15" s="68" t="s">
        <v>132</v>
      </c>
      <c r="C15" s="68" t="s">
        <v>31</v>
      </c>
      <c r="D15" s="68" t="s">
        <v>131</v>
      </c>
      <c r="E15" s="66" t="s">
        <v>22</v>
      </c>
      <c r="F15" s="69">
        <v>22.08</v>
      </c>
      <c r="G15" s="70" t="s">
        <v>33</v>
      </c>
      <c r="H15" s="71"/>
      <c r="I15" s="72"/>
      <c r="J15" s="72"/>
      <c r="K15" s="73">
        <v>3450</v>
      </c>
      <c r="L15" s="74">
        <f t="shared" si="1"/>
        <v>76176</v>
      </c>
      <c r="M15" s="75" t="s">
        <v>34</v>
      </c>
      <c r="N15" s="75">
        <v>4500</v>
      </c>
      <c r="O15" s="73">
        <v>4.9</v>
      </c>
      <c r="P15" s="73">
        <f t="shared" si="0"/>
        <v>0.2219202898550725</v>
      </c>
      <c r="Q15" s="53"/>
    </row>
    <row r="16" spans="1:17" s="77" customFormat="1" ht="16.5" customHeight="1">
      <c r="A16" s="66">
        <v>12</v>
      </c>
      <c r="B16" s="68" t="s">
        <v>134</v>
      </c>
      <c r="C16" s="68" t="s">
        <v>31</v>
      </c>
      <c r="D16" s="68" t="s">
        <v>133</v>
      </c>
      <c r="E16" s="66" t="s">
        <v>22</v>
      </c>
      <c r="F16" s="69">
        <v>22.08</v>
      </c>
      <c r="G16" s="70" t="s">
        <v>33</v>
      </c>
      <c r="H16" s="71"/>
      <c r="I16" s="72"/>
      <c r="J16" s="72"/>
      <c r="K16" s="73">
        <v>3450</v>
      </c>
      <c r="L16" s="74">
        <f t="shared" si="1"/>
        <v>76176</v>
      </c>
      <c r="M16" s="75" t="s">
        <v>34</v>
      </c>
      <c r="N16" s="75">
        <v>4500</v>
      </c>
      <c r="O16" s="73">
        <v>4.9</v>
      </c>
      <c r="P16" s="73">
        <f aca="true" t="shared" si="2" ref="P16:P30">O16/F16</f>
        <v>0.2219202898550725</v>
      </c>
      <c r="Q16" s="53"/>
    </row>
    <row r="17" spans="1:17" s="77" customFormat="1" ht="16.5" customHeight="1">
      <c r="A17" s="66">
        <v>13</v>
      </c>
      <c r="B17" s="68" t="s">
        <v>136</v>
      </c>
      <c r="C17" s="68" t="s">
        <v>31</v>
      </c>
      <c r="D17" s="68" t="s">
        <v>135</v>
      </c>
      <c r="E17" s="66" t="s">
        <v>22</v>
      </c>
      <c r="F17" s="69">
        <v>22.08</v>
      </c>
      <c r="G17" s="70" t="s">
        <v>33</v>
      </c>
      <c r="H17" s="71"/>
      <c r="I17" s="72"/>
      <c r="J17" s="72"/>
      <c r="K17" s="73">
        <v>3450</v>
      </c>
      <c r="L17" s="74">
        <f t="shared" si="1"/>
        <v>76176</v>
      </c>
      <c r="M17" s="75" t="s">
        <v>34</v>
      </c>
      <c r="N17" s="75">
        <v>4500</v>
      </c>
      <c r="O17" s="73">
        <v>4.9</v>
      </c>
      <c r="P17" s="73">
        <f t="shared" si="2"/>
        <v>0.2219202898550725</v>
      </c>
      <c r="Q17" s="53"/>
    </row>
    <row r="18" spans="1:17" s="77" customFormat="1" ht="16.5" customHeight="1">
      <c r="A18" s="66">
        <v>14</v>
      </c>
      <c r="B18" s="68" t="s">
        <v>138</v>
      </c>
      <c r="C18" s="68" t="s">
        <v>31</v>
      </c>
      <c r="D18" s="68" t="s">
        <v>137</v>
      </c>
      <c r="E18" s="66" t="s">
        <v>22</v>
      </c>
      <c r="F18" s="69">
        <v>22.08</v>
      </c>
      <c r="G18" s="70" t="s">
        <v>33</v>
      </c>
      <c r="H18" s="71"/>
      <c r="I18" s="72"/>
      <c r="J18" s="72"/>
      <c r="K18" s="73">
        <v>3450</v>
      </c>
      <c r="L18" s="74">
        <f t="shared" si="1"/>
        <v>76176</v>
      </c>
      <c r="M18" s="75" t="s">
        <v>34</v>
      </c>
      <c r="N18" s="75">
        <v>4500</v>
      </c>
      <c r="O18" s="73">
        <v>4.9</v>
      </c>
      <c r="P18" s="73">
        <f t="shared" si="2"/>
        <v>0.2219202898550725</v>
      </c>
      <c r="Q18" s="53"/>
    </row>
    <row r="19" spans="1:17" s="77" customFormat="1" ht="16.5" customHeight="1">
      <c r="A19" s="66">
        <v>15</v>
      </c>
      <c r="B19" s="68" t="s">
        <v>140</v>
      </c>
      <c r="C19" s="68" t="s">
        <v>31</v>
      </c>
      <c r="D19" s="68" t="s">
        <v>139</v>
      </c>
      <c r="E19" s="66" t="s">
        <v>22</v>
      </c>
      <c r="F19" s="69">
        <v>22.88</v>
      </c>
      <c r="G19" s="70" t="s">
        <v>33</v>
      </c>
      <c r="H19" s="71"/>
      <c r="I19" s="72"/>
      <c r="J19" s="72"/>
      <c r="K19" s="73">
        <v>3450</v>
      </c>
      <c r="L19" s="74">
        <f t="shared" si="1"/>
        <v>78936</v>
      </c>
      <c r="M19" s="75" t="s">
        <v>34</v>
      </c>
      <c r="N19" s="75">
        <v>4500</v>
      </c>
      <c r="O19" s="73">
        <v>5</v>
      </c>
      <c r="P19" s="73">
        <f t="shared" si="2"/>
        <v>0.21853146853146854</v>
      </c>
      <c r="Q19" s="53"/>
    </row>
    <row r="20" spans="1:17" s="77" customFormat="1" ht="16.5" customHeight="1">
      <c r="A20" s="66">
        <v>16</v>
      </c>
      <c r="B20" s="68" t="s">
        <v>142</v>
      </c>
      <c r="C20" s="68" t="s">
        <v>31</v>
      </c>
      <c r="D20" s="68" t="s">
        <v>141</v>
      </c>
      <c r="E20" s="66" t="s">
        <v>22</v>
      </c>
      <c r="F20" s="69">
        <v>38.93</v>
      </c>
      <c r="G20" s="70" t="s">
        <v>33</v>
      </c>
      <c r="H20" s="71"/>
      <c r="I20" s="72"/>
      <c r="J20" s="72"/>
      <c r="K20" s="73">
        <v>3450</v>
      </c>
      <c r="L20" s="74">
        <f t="shared" si="1"/>
        <v>134308.5</v>
      </c>
      <c r="M20" s="75" t="s">
        <v>34</v>
      </c>
      <c r="N20" s="75">
        <v>4500</v>
      </c>
      <c r="O20" s="73">
        <v>8.6</v>
      </c>
      <c r="P20" s="73">
        <f t="shared" si="2"/>
        <v>0.22090932442846134</v>
      </c>
      <c r="Q20" s="53"/>
    </row>
    <row r="21" spans="1:17" s="77" customFormat="1" ht="16.5" customHeight="1">
      <c r="A21" s="66">
        <v>17</v>
      </c>
      <c r="B21" s="68" t="s">
        <v>144</v>
      </c>
      <c r="C21" s="68" t="s">
        <v>31</v>
      </c>
      <c r="D21" s="68" t="s">
        <v>143</v>
      </c>
      <c r="E21" s="66" t="s">
        <v>22</v>
      </c>
      <c r="F21" s="69">
        <v>25.48</v>
      </c>
      <c r="G21" s="70" t="s">
        <v>33</v>
      </c>
      <c r="H21" s="71"/>
      <c r="I21" s="72"/>
      <c r="J21" s="72"/>
      <c r="K21" s="73">
        <v>3450</v>
      </c>
      <c r="L21" s="74">
        <f t="shared" si="1"/>
        <v>87906</v>
      </c>
      <c r="M21" s="75" t="s">
        <v>34</v>
      </c>
      <c r="N21" s="75">
        <v>4500</v>
      </c>
      <c r="O21" s="73">
        <v>5.6</v>
      </c>
      <c r="P21" s="73">
        <f t="shared" si="2"/>
        <v>0.21978021978021975</v>
      </c>
      <c r="Q21" s="53"/>
    </row>
    <row r="22" spans="1:17" s="77" customFormat="1" ht="16.5" customHeight="1">
      <c r="A22" s="66">
        <v>18</v>
      </c>
      <c r="B22" s="68" t="s">
        <v>146</v>
      </c>
      <c r="C22" s="68" t="s">
        <v>31</v>
      </c>
      <c r="D22" s="68" t="s">
        <v>145</v>
      </c>
      <c r="E22" s="66" t="s">
        <v>22</v>
      </c>
      <c r="F22" s="69">
        <v>26.5</v>
      </c>
      <c r="G22" s="70" t="s">
        <v>33</v>
      </c>
      <c r="H22" s="71"/>
      <c r="I22" s="72"/>
      <c r="J22" s="72"/>
      <c r="K22" s="73">
        <v>3450</v>
      </c>
      <c r="L22" s="74">
        <f t="shared" si="1"/>
        <v>91425</v>
      </c>
      <c r="M22" s="75" t="s">
        <v>34</v>
      </c>
      <c r="N22" s="75">
        <v>4500</v>
      </c>
      <c r="O22" s="73">
        <v>5.8</v>
      </c>
      <c r="P22" s="73">
        <f t="shared" si="2"/>
        <v>0.2188679245283019</v>
      </c>
      <c r="Q22" s="53"/>
    </row>
    <row r="23" spans="1:17" s="77" customFormat="1" ht="16.5" customHeight="1">
      <c r="A23" s="66">
        <v>19</v>
      </c>
      <c r="B23" s="68" t="s">
        <v>148</v>
      </c>
      <c r="C23" s="68" t="s">
        <v>31</v>
      </c>
      <c r="D23" s="68" t="s">
        <v>147</v>
      </c>
      <c r="E23" s="66" t="s">
        <v>22</v>
      </c>
      <c r="F23" s="69">
        <v>25.26</v>
      </c>
      <c r="G23" s="70" t="s">
        <v>33</v>
      </c>
      <c r="H23" s="71"/>
      <c r="I23" s="72"/>
      <c r="J23" s="72"/>
      <c r="K23" s="73">
        <v>3450</v>
      </c>
      <c r="L23" s="74">
        <f t="shared" si="1"/>
        <v>87147</v>
      </c>
      <c r="M23" s="75" t="s">
        <v>34</v>
      </c>
      <c r="N23" s="75">
        <v>4500</v>
      </c>
      <c r="O23" s="73">
        <v>5.5</v>
      </c>
      <c r="P23" s="73">
        <f t="shared" si="2"/>
        <v>0.21773555027711797</v>
      </c>
      <c r="Q23" s="53"/>
    </row>
    <row r="24" spans="1:17" s="77" customFormat="1" ht="16.5" customHeight="1">
      <c r="A24" s="66">
        <v>20</v>
      </c>
      <c r="B24" s="68" t="s">
        <v>150</v>
      </c>
      <c r="C24" s="68" t="s">
        <v>31</v>
      </c>
      <c r="D24" s="68" t="s">
        <v>149</v>
      </c>
      <c r="E24" s="66" t="s">
        <v>22</v>
      </c>
      <c r="F24" s="69">
        <v>25.7</v>
      </c>
      <c r="G24" s="70" t="s">
        <v>33</v>
      </c>
      <c r="H24" s="71"/>
      <c r="I24" s="72"/>
      <c r="J24" s="72"/>
      <c r="K24" s="73">
        <v>3450</v>
      </c>
      <c r="L24" s="74">
        <f t="shared" si="1"/>
        <v>88665</v>
      </c>
      <c r="M24" s="75" t="s">
        <v>34</v>
      </c>
      <c r="N24" s="75">
        <v>4500</v>
      </c>
      <c r="O24" s="73">
        <v>5.6</v>
      </c>
      <c r="P24" s="73">
        <f t="shared" si="2"/>
        <v>0.2178988326848249</v>
      </c>
      <c r="Q24" s="53"/>
    </row>
    <row r="25" spans="1:17" s="77" customFormat="1" ht="16.5" customHeight="1">
      <c r="A25" s="66">
        <v>21</v>
      </c>
      <c r="B25" s="68" t="s">
        <v>152</v>
      </c>
      <c r="C25" s="68" t="s">
        <v>31</v>
      </c>
      <c r="D25" s="68" t="s">
        <v>151</v>
      </c>
      <c r="E25" s="66" t="s">
        <v>22</v>
      </c>
      <c r="F25" s="69">
        <v>25.77</v>
      </c>
      <c r="G25" s="70" t="s">
        <v>33</v>
      </c>
      <c r="H25" s="71"/>
      <c r="I25" s="72"/>
      <c r="J25" s="72"/>
      <c r="K25" s="73">
        <v>3450</v>
      </c>
      <c r="L25" s="74">
        <f t="shared" si="1"/>
        <v>88906.5</v>
      </c>
      <c r="M25" s="75" t="s">
        <v>34</v>
      </c>
      <c r="N25" s="75">
        <v>4500</v>
      </c>
      <c r="O25" s="73">
        <v>5.6</v>
      </c>
      <c r="P25" s="73">
        <f t="shared" si="2"/>
        <v>0.2173069460613116</v>
      </c>
      <c r="Q25" s="53"/>
    </row>
    <row r="26" spans="1:17" s="77" customFormat="1" ht="16.5" customHeight="1">
      <c r="A26" s="66">
        <v>22</v>
      </c>
      <c r="B26" s="68" t="s">
        <v>154</v>
      </c>
      <c r="C26" s="68" t="s">
        <v>31</v>
      </c>
      <c r="D26" s="68" t="s">
        <v>153</v>
      </c>
      <c r="E26" s="66" t="s">
        <v>22</v>
      </c>
      <c r="F26" s="69">
        <v>42.67</v>
      </c>
      <c r="G26" s="70" t="s">
        <v>33</v>
      </c>
      <c r="H26" s="71"/>
      <c r="I26" s="72"/>
      <c r="J26" s="72"/>
      <c r="K26" s="73">
        <v>3450</v>
      </c>
      <c r="L26" s="74">
        <f t="shared" si="1"/>
        <v>147211.5</v>
      </c>
      <c r="M26" s="75" t="s">
        <v>34</v>
      </c>
      <c r="N26" s="75">
        <v>4500</v>
      </c>
      <c r="O26" s="73">
        <v>9.4</v>
      </c>
      <c r="P26" s="73">
        <f t="shared" si="2"/>
        <v>0.22029528943051324</v>
      </c>
      <c r="Q26" s="53"/>
    </row>
    <row r="27" spans="1:17" s="77" customFormat="1" ht="16.5" customHeight="1">
      <c r="A27" s="66">
        <v>23</v>
      </c>
      <c r="B27" s="68" t="s">
        <v>156</v>
      </c>
      <c r="C27" s="68" t="s">
        <v>31</v>
      </c>
      <c r="D27" s="68" t="s">
        <v>155</v>
      </c>
      <c r="E27" s="66" t="s">
        <v>22</v>
      </c>
      <c r="F27" s="69">
        <v>24.71</v>
      </c>
      <c r="G27" s="70" t="s">
        <v>33</v>
      </c>
      <c r="H27" s="71"/>
      <c r="I27" s="72"/>
      <c r="J27" s="72"/>
      <c r="K27" s="73">
        <v>3450</v>
      </c>
      <c r="L27" s="74">
        <f t="shared" si="1"/>
        <v>85249.5</v>
      </c>
      <c r="M27" s="75" t="s">
        <v>34</v>
      </c>
      <c r="N27" s="75">
        <v>4500</v>
      </c>
      <c r="O27" s="73">
        <v>5.4</v>
      </c>
      <c r="P27" s="73">
        <f t="shared" si="2"/>
        <v>0.21853500607041684</v>
      </c>
      <c r="Q27" s="53"/>
    </row>
    <row r="28" spans="1:17" s="77" customFormat="1" ht="16.5" customHeight="1">
      <c r="A28" s="66">
        <v>24</v>
      </c>
      <c r="B28" s="68" t="s">
        <v>158</v>
      </c>
      <c r="C28" s="68" t="s">
        <v>31</v>
      </c>
      <c r="D28" s="68" t="s">
        <v>157</v>
      </c>
      <c r="E28" s="66" t="s">
        <v>22</v>
      </c>
      <c r="F28" s="69">
        <v>25.46</v>
      </c>
      <c r="G28" s="70" t="s">
        <v>33</v>
      </c>
      <c r="H28" s="71"/>
      <c r="I28" s="72"/>
      <c r="J28" s="72"/>
      <c r="K28" s="73">
        <v>3450</v>
      </c>
      <c r="L28" s="74">
        <f t="shared" si="1"/>
        <v>87837</v>
      </c>
      <c r="M28" s="75" t="s">
        <v>34</v>
      </c>
      <c r="N28" s="75">
        <v>4500</v>
      </c>
      <c r="O28" s="73">
        <v>5.6</v>
      </c>
      <c r="P28" s="73">
        <f t="shared" si="2"/>
        <v>0.2199528672427337</v>
      </c>
      <c r="Q28" s="53"/>
    </row>
    <row r="29" spans="1:17" s="77" customFormat="1" ht="16.5" customHeight="1">
      <c r="A29" s="66">
        <v>25</v>
      </c>
      <c r="B29" s="68" t="s">
        <v>160</v>
      </c>
      <c r="C29" s="68" t="s">
        <v>31</v>
      </c>
      <c r="D29" s="68" t="s">
        <v>159</v>
      </c>
      <c r="E29" s="66" t="s">
        <v>22</v>
      </c>
      <c r="F29" s="69">
        <v>22.08</v>
      </c>
      <c r="G29" s="70" t="s">
        <v>33</v>
      </c>
      <c r="H29" s="71"/>
      <c r="I29" s="72"/>
      <c r="J29" s="72"/>
      <c r="K29" s="73">
        <v>3450</v>
      </c>
      <c r="L29" s="74">
        <f t="shared" si="1"/>
        <v>76176</v>
      </c>
      <c r="M29" s="75" t="s">
        <v>34</v>
      </c>
      <c r="N29" s="75">
        <v>4500</v>
      </c>
      <c r="O29" s="73">
        <v>4.9</v>
      </c>
      <c r="P29" s="73">
        <f t="shared" si="2"/>
        <v>0.2219202898550725</v>
      </c>
      <c r="Q29" s="53"/>
    </row>
    <row r="30" spans="1:17" s="77" customFormat="1" ht="16.5" customHeight="1">
      <c r="A30" s="66">
        <v>26</v>
      </c>
      <c r="B30" s="68" t="s">
        <v>162</v>
      </c>
      <c r="C30" s="68" t="s">
        <v>31</v>
      </c>
      <c r="D30" s="68" t="s">
        <v>161</v>
      </c>
      <c r="E30" s="66" t="s">
        <v>22</v>
      </c>
      <c r="F30" s="69">
        <v>22.08</v>
      </c>
      <c r="G30" s="70" t="s">
        <v>33</v>
      </c>
      <c r="H30" s="71"/>
      <c r="I30" s="72"/>
      <c r="J30" s="72"/>
      <c r="K30" s="73">
        <v>3450</v>
      </c>
      <c r="L30" s="74">
        <f t="shared" si="1"/>
        <v>76176</v>
      </c>
      <c r="M30" s="75" t="s">
        <v>34</v>
      </c>
      <c r="N30" s="75">
        <v>4500</v>
      </c>
      <c r="O30" s="73">
        <v>4.9</v>
      </c>
      <c r="P30" s="73">
        <f t="shared" si="2"/>
        <v>0.2219202898550725</v>
      </c>
      <c r="Q30" s="53"/>
    </row>
    <row r="31" spans="1:16" ht="18.75" customHeight="1">
      <c r="A31" s="78"/>
      <c r="B31" s="79" t="s">
        <v>55</v>
      </c>
      <c r="C31" s="79"/>
      <c r="D31" s="79"/>
      <c r="E31" s="79"/>
      <c r="F31" s="79">
        <f>SUM(F5:F30)</f>
        <v>1559.31</v>
      </c>
      <c r="G31" s="79"/>
      <c r="H31" s="79"/>
      <c r="I31" s="79"/>
      <c r="J31" s="79"/>
      <c r="K31" s="79"/>
      <c r="L31" s="80">
        <f>SUM(L5:L30)</f>
        <v>8472594</v>
      </c>
      <c r="M31" s="79"/>
      <c r="N31" s="79"/>
      <c r="O31" s="73">
        <f>SUM(O5:O30)</f>
        <v>500</v>
      </c>
      <c r="P31" s="66"/>
    </row>
    <row r="32" spans="1:15" s="77" customFormat="1" ht="18.75" customHeight="1">
      <c r="A32" s="81"/>
      <c r="B32" s="82" t="s">
        <v>56</v>
      </c>
      <c r="D32" s="77" t="s">
        <v>57</v>
      </c>
      <c r="O32" s="83"/>
    </row>
    <row r="33" spans="11:14" ht="14.25">
      <c r="K33" s="84"/>
      <c r="L33" s="84"/>
      <c r="M33" s="84"/>
      <c r="N33" s="84"/>
    </row>
    <row r="34" spans="11:14" ht="14.25">
      <c r="K34" s="84"/>
      <c r="L34" s="84"/>
      <c r="M34" s="84"/>
      <c r="N34" s="84"/>
    </row>
    <row r="35" spans="11:14" ht="14.25">
      <c r="K35" s="84"/>
      <c r="L35" s="84"/>
      <c r="M35" s="84"/>
      <c r="N35" s="84"/>
    </row>
    <row r="36" spans="11:14" ht="14.25">
      <c r="K36" s="84"/>
      <c r="L36" s="84"/>
      <c r="M36" s="84"/>
      <c r="N36" s="84"/>
    </row>
    <row r="37" spans="11:14" ht="14.25">
      <c r="K37" s="84"/>
      <c r="L37" s="84"/>
      <c r="M37" s="84"/>
      <c r="N37" s="84"/>
    </row>
    <row r="38" spans="11:14" ht="14.25">
      <c r="K38" s="84"/>
      <c r="L38" s="84"/>
      <c r="M38" s="84"/>
      <c r="N38" s="84"/>
    </row>
    <row r="39" spans="11:14" ht="14.25">
      <c r="K39" s="84"/>
      <c r="L39" s="84"/>
      <c r="M39" s="84"/>
      <c r="N39" s="84"/>
    </row>
    <row r="40" spans="11:14" ht="14.25">
      <c r="K40" s="84"/>
      <c r="L40" s="84"/>
      <c r="M40" s="84"/>
      <c r="N40" s="84"/>
    </row>
    <row r="41" spans="1:15" s="87" customFormat="1" ht="14.25">
      <c r="A41" s="48"/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86"/>
    </row>
    <row r="42" spans="1:15" s="87" customFormat="1" ht="14.25">
      <c r="A42" s="48"/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86"/>
    </row>
    <row r="43" spans="1:15" s="87" customFormat="1" ht="14.25">
      <c r="A43" s="48"/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86"/>
    </row>
    <row r="44" spans="1:15" s="87" customFormat="1" ht="14.25">
      <c r="A44" s="48"/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86"/>
    </row>
    <row r="45" spans="1:15" s="87" customFormat="1" ht="14.25">
      <c r="A45" s="48"/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86"/>
    </row>
    <row r="46" spans="1:15" s="87" customFormat="1" ht="14.25">
      <c r="A46" s="48"/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86"/>
    </row>
    <row r="47" spans="1:15" s="87" customFormat="1" ht="14.25">
      <c r="A47" s="48"/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86"/>
    </row>
    <row r="48" spans="1:15" s="87" customFormat="1" ht="14.25">
      <c r="A48" s="48"/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86"/>
    </row>
    <row r="49" spans="1:15" s="87" customFormat="1" ht="14.25">
      <c r="A49" s="48"/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86"/>
    </row>
    <row r="50" spans="1:15" s="87" customFormat="1" ht="14.25">
      <c r="A50" s="48"/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86"/>
    </row>
    <row r="51" spans="1:15" s="87" customFormat="1" ht="14.25">
      <c r="A51" s="48"/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86"/>
    </row>
    <row r="52" spans="1:15" s="87" customFormat="1" ht="14.25">
      <c r="A52" s="48"/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86"/>
    </row>
    <row r="53" spans="1:15" s="87" customFormat="1" ht="14.25">
      <c r="A53" s="48"/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86"/>
    </row>
    <row r="54" spans="1:15" s="87" customFormat="1" ht="14.25">
      <c r="A54" s="48"/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86"/>
    </row>
    <row r="55" spans="1:15" s="87" customFormat="1" ht="14.25">
      <c r="A55" s="48"/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86"/>
    </row>
    <row r="56" spans="1:15" s="87" customFormat="1" ht="14.25">
      <c r="A56" s="48"/>
      <c r="B56" s="48"/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86"/>
    </row>
    <row r="57" spans="1:15" s="87" customFormat="1" ht="14.25">
      <c r="A57" s="48"/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86"/>
    </row>
    <row r="58" spans="1:15" s="87" customFormat="1" ht="14.25">
      <c r="A58" s="48"/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86"/>
    </row>
    <row r="59" spans="1:15" s="87" customFormat="1" ht="14.25">
      <c r="A59" s="48"/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86"/>
    </row>
    <row r="60" spans="1:15" s="87" customFormat="1" ht="14.25">
      <c r="A60" s="48"/>
      <c r="B60" s="48"/>
      <c r="C60" s="48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86"/>
    </row>
    <row r="61" spans="1:15" s="87" customFormat="1" ht="14.25">
      <c r="A61" s="48"/>
      <c r="B61" s="48"/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86"/>
    </row>
    <row r="62" spans="1:15" s="87" customFormat="1" ht="14.25">
      <c r="A62" s="48"/>
      <c r="B62" s="48"/>
      <c r="C62" s="48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86"/>
    </row>
    <row r="63" spans="1:15" s="87" customFormat="1" ht="14.25">
      <c r="A63" s="48"/>
      <c r="B63" s="48"/>
      <c r="C63" s="48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86"/>
    </row>
    <row r="64" spans="1:15" s="87" customFormat="1" ht="14.25">
      <c r="A64" s="48"/>
      <c r="B64" s="48"/>
      <c r="C64" s="48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86"/>
    </row>
    <row r="65" spans="1:15" s="87" customFormat="1" ht="14.25">
      <c r="A65" s="48"/>
      <c r="B65" s="48"/>
      <c r="C65" s="48"/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86"/>
    </row>
    <row r="66" spans="1:15" s="87" customFormat="1" ht="14.25">
      <c r="A66" s="48"/>
      <c r="B66" s="48"/>
      <c r="C66" s="48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86"/>
    </row>
    <row r="67" spans="1:15" s="87" customFormat="1" ht="14.25">
      <c r="A67" s="48"/>
      <c r="B67" s="48"/>
      <c r="C67" s="48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86"/>
    </row>
    <row r="68" spans="1:15" s="87" customFormat="1" ht="14.25">
      <c r="A68" s="48"/>
      <c r="B68" s="48"/>
      <c r="C68" s="48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86"/>
    </row>
    <row r="69" spans="1:15" s="87" customFormat="1" ht="14.25">
      <c r="A69" s="48"/>
      <c r="B69" s="48"/>
      <c r="C69" s="48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86"/>
    </row>
    <row r="70" spans="1:15" s="87" customFormat="1" ht="14.25">
      <c r="A70" s="48"/>
      <c r="B70" s="48"/>
      <c r="C70" s="48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86"/>
    </row>
    <row r="71" spans="1:15" s="87" customFormat="1" ht="14.25">
      <c r="A71" s="48"/>
      <c r="B71" s="48"/>
      <c r="C71" s="48"/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86"/>
    </row>
    <row r="72" spans="1:15" s="87" customFormat="1" ht="14.25">
      <c r="A72" s="48"/>
      <c r="B72" s="48"/>
      <c r="C72" s="48"/>
      <c r="D72" s="48"/>
      <c r="E72" s="48"/>
      <c r="F72" s="48"/>
      <c r="G72" s="48"/>
      <c r="H72" s="48"/>
      <c r="I72" s="48"/>
      <c r="J72" s="48"/>
      <c r="K72" s="48"/>
      <c r="L72" s="48"/>
      <c r="M72" s="48"/>
      <c r="N72" s="48"/>
      <c r="O72" s="86"/>
    </row>
  </sheetData>
  <sheetProtection/>
  <mergeCells count="19">
    <mergeCell ref="N3:N4"/>
    <mergeCell ref="O3:O4"/>
    <mergeCell ref="P3:P4"/>
    <mergeCell ref="F3:F4"/>
    <mergeCell ref="G3:G4"/>
    <mergeCell ref="H3:H4"/>
    <mergeCell ref="K3:K4"/>
    <mergeCell ref="L3:L4"/>
    <mergeCell ref="M3:M4"/>
    <mergeCell ref="A1:P1"/>
    <mergeCell ref="A2:C2"/>
    <mergeCell ref="D2:G2"/>
    <mergeCell ref="L2:M2"/>
    <mergeCell ref="I3:J3"/>
    <mergeCell ref="A3:A4"/>
    <mergeCell ref="B3:B4"/>
    <mergeCell ref="C3:C4"/>
    <mergeCell ref="D3:D4"/>
    <mergeCell ref="E3:E4"/>
  </mergeCells>
  <printOptions/>
  <pageMargins left="0.3541666666666667" right="0.39305555555555555" top="0.6298611111111111" bottom="0.6298611111111111" header="0.5118055555555555" footer="0.5118055555555555"/>
  <pageSetup orientation="landscape" paperSize="9" scale="85" r:id="rId1"/>
  <colBreaks count="1" manualBreakCount="1"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68"/>
  <sheetViews>
    <sheetView zoomScaleSheetLayoutView="100" workbookViewId="0" topLeftCell="A1">
      <selection activeCell="I3" sqref="I3"/>
    </sheetView>
  </sheetViews>
  <sheetFormatPr defaultColWidth="9.00390625" defaultRowHeight="27" customHeight="1"/>
  <cols>
    <col min="1" max="1" width="5.25390625" style="17" customWidth="1"/>
    <col min="2" max="2" width="15.375" style="17" customWidth="1"/>
    <col min="3" max="3" width="40.625" style="17" customWidth="1"/>
    <col min="4" max="4" width="35.50390625" style="17" customWidth="1"/>
    <col min="5" max="5" width="10.25390625" style="20" customWidth="1"/>
    <col min="6" max="6" width="30.875" style="17" customWidth="1"/>
    <col min="7" max="7" width="10.625" style="21" customWidth="1"/>
    <col min="8" max="8" width="9.125" style="17" customWidth="1"/>
    <col min="9" max="9" width="32.50390625" style="17" customWidth="1"/>
    <col min="10" max="16384" width="9.00390625" style="17" customWidth="1"/>
  </cols>
  <sheetData>
    <row r="1" spans="3:7" s="16" customFormat="1" ht="27" customHeight="1">
      <c r="C1" s="22" t="s">
        <v>58</v>
      </c>
      <c r="E1" s="23"/>
      <c r="G1" s="24"/>
    </row>
    <row r="2" spans="1:9" ht="16.5" customHeight="1">
      <c r="A2" s="25" t="s">
        <v>4</v>
      </c>
      <c r="B2" s="25" t="s">
        <v>59</v>
      </c>
      <c r="C2" s="25" t="s">
        <v>60</v>
      </c>
      <c r="D2" s="25" t="s">
        <v>61</v>
      </c>
      <c r="E2" s="26" t="s">
        <v>62</v>
      </c>
      <c r="F2" s="25" t="s">
        <v>63</v>
      </c>
      <c r="G2" s="27" t="s">
        <v>62</v>
      </c>
      <c r="H2" s="25" t="s">
        <v>64</v>
      </c>
      <c r="I2" s="25" t="s">
        <v>65</v>
      </c>
    </row>
    <row r="3" spans="1:9" ht="16.5" customHeight="1">
      <c r="A3" s="25">
        <v>1</v>
      </c>
      <c r="B3" s="28" t="s">
        <v>24</v>
      </c>
      <c r="C3" s="29" t="s">
        <v>21</v>
      </c>
      <c r="D3" s="29" t="s">
        <v>21</v>
      </c>
      <c r="E3" s="30">
        <v>284.15</v>
      </c>
      <c r="F3" s="31" t="s">
        <v>66</v>
      </c>
      <c r="G3" s="27">
        <v>115.19</v>
      </c>
      <c r="H3" s="32" t="s">
        <v>20</v>
      </c>
      <c r="I3" s="25" t="s">
        <v>67</v>
      </c>
    </row>
    <row r="4" spans="1:9" ht="16.5" customHeight="1">
      <c r="A4" s="25">
        <v>2</v>
      </c>
      <c r="B4" s="28" t="s">
        <v>24</v>
      </c>
      <c r="C4" s="29" t="s">
        <v>26</v>
      </c>
      <c r="D4" s="29" t="s">
        <v>26</v>
      </c>
      <c r="E4" s="33">
        <v>203.68</v>
      </c>
      <c r="F4" s="31" t="s">
        <v>68</v>
      </c>
      <c r="G4" s="27">
        <v>82.57</v>
      </c>
      <c r="H4" s="32" t="s">
        <v>20</v>
      </c>
      <c r="I4" s="25" t="s">
        <v>67</v>
      </c>
    </row>
    <row r="5" spans="1:9" ht="16.5" customHeight="1">
      <c r="A5" s="25">
        <v>3</v>
      </c>
      <c r="B5" s="28" t="s">
        <v>24</v>
      </c>
      <c r="C5" s="29" t="s">
        <v>27</v>
      </c>
      <c r="D5" s="29" t="s">
        <v>27</v>
      </c>
      <c r="E5" s="33">
        <v>96.94</v>
      </c>
      <c r="F5" s="31" t="s">
        <v>69</v>
      </c>
      <c r="G5" s="27">
        <v>39.3</v>
      </c>
      <c r="H5" s="32" t="s">
        <v>20</v>
      </c>
      <c r="I5" s="25" t="s">
        <v>67</v>
      </c>
    </row>
    <row r="6" spans="1:9" ht="16.5" customHeight="1">
      <c r="A6" s="25">
        <v>4</v>
      </c>
      <c r="B6" s="28" t="s">
        <v>24</v>
      </c>
      <c r="C6" s="29" t="s">
        <v>28</v>
      </c>
      <c r="D6" s="29" t="s">
        <v>28</v>
      </c>
      <c r="E6" s="30">
        <v>212.24</v>
      </c>
      <c r="F6" s="31" t="s">
        <v>70</v>
      </c>
      <c r="G6" s="27">
        <v>86.04</v>
      </c>
      <c r="H6" s="32" t="s">
        <v>20</v>
      </c>
      <c r="I6" s="25" t="s">
        <v>67</v>
      </c>
    </row>
    <row r="7" spans="1:9" ht="16.5" customHeight="1">
      <c r="A7" s="25">
        <v>5</v>
      </c>
      <c r="B7" s="28" t="s">
        <v>30</v>
      </c>
      <c r="C7" s="29" t="s">
        <v>29</v>
      </c>
      <c r="D7" s="29" t="s">
        <v>29</v>
      </c>
      <c r="E7" s="30">
        <v>217.08</v>
      </c>
      <c r="F7" s="31" t="s">
        <v>66</v>
      </c>
      <c r="G7" s="27">
        <v>88</v>
      </c>
      <c r="H7" s="32" t="s">
        <v>20</v>
      </c>
      <c r="I7" s="25" t="s">
        <v>67</v>
      </c>
    </row>
    <row r="8" spans="1:9" ht="16.5" customHeight="1">
      <c r="A8" s="25">
        <v>6</v>
      </c>
      <c r="B8" s="28" t="s">
        <v>34</v>
      </c>
      <c r="C8" s="34" t="s">
        <v>32</v>
      </c>
      <c r="D8" s="34" t="s">
        <v>32</v>
      </c>
      <c r="E8" s="33">
        <v>20.38</v>
      </c>
      <c r="F8" s="31" t="s">
        <v>71</v>
      </c>
      <c r="G8" s="27">
        <v>8.26</v>
      </c>
      <c r="H8" s="32" t="s">
        <v>31</v>
      </c>
      <c r="I8" s="25" t="s">
        <v>67</v>
      </c>
    </row>
    <row r="9" spans="1:9" ht="16.5" customHeight="1">
      <c r="A9" s="25">
        <v>7</v>
      </c>
      <c r="B9" s="28" t="s">
        <v>34</v>
      </c>
      <c r="C9" s="34" t="s">
        <v>35</v>
      </c>
      <c r="D9" s="34" t="s">
        <v>35</v>
      </c>
      <c r="E9" s="33">
        <v>21</v>
      </c>
      <c r="F9" s="31" t="s">
        <v>72</v>
      </c>
      <c r="G9" s="27">
        <v>8.51</v>
      </c>
      <c r="H9" s="32" t="s">
        <v>31</v>
      </c>
      <c r="I9" s="25" t="s">
        <v>67</v>
      </c>
    </row>
    <row r="10" spans="1:9" ht="16.5" customHeight="1">
      <c r="A10" s="25">
        <v>8</v>
      </c>
      <c r="B10" s="28" t="s">
        <v>34</v>
      </c>
      <c r="C10" s="34" t="s">
        <v>36</v>
      </c>
      <c r="D10" s="34" t="s">
        <v>36</v>
      </c>
      <c r="E10" s="33">
        <v>21</v>
      </c>
      <c r="F10" s="31" t="s">
        <v>73</v>
      </c>
      <c r="G10" s="27">
        <v>8.51</v>
      </c>
      <c r="H10" s="32" t="s">
        <v>31</v>
      </c>
      <c r="I10" s="25" t="s">
        <v>67</v>
      </c>
    </row>
    <row r="11" spans="1:9" ht="16.5" customHeight="1">
      <c r="A11" s="25">
        <v>9</v>
      </c>
      <c r="B11" s="28" t="s">
        <v>34</v>
      </c>
      <c r="C11" s="34" t="s">
        <v>37</v>
      </c>
      <c r="D11" s="34" t="s">
        <v>37</v>
      </c>
      <c r="E11" s="33">
        <v>20.38</v>
      </c>
      <c r="F11" s="31" t="s">
        <v>74</v>
      </c>
      <c r="G11" s="27">
        <v>8.26</v>
      </c>
      <c r="H11" s="32" t="s">
        <v>31</v>
      </c>
      <c r="I11" s="25" t="s">
        <v>67</v>
      </c>
    </row>
    <row r="12" spans="1:9" ht="16.5" customHeight="1">
      <c r="A12" s="25">
        <v>10</v>
      </c>
      <c r="B12" s="28" t="s">
        <v>34</v>
      </c>
      <c r="C12" s="34" t="s">
        <v>38</v>
      </c>
      <c r="D12" s="34" t="s">
        <v>38</v>
      </c>
      <c r="E12" s="33">
        <v>46.62</v>
      </c>
      <c r="F12" s="31" t="s">
        <v>75</v>
      </c>
      <c r="G12" s="27">
        <v>18.9</v>
      </c>
      <c r="H12" s="32" t="s">
        <v>31</v>
      </c>
      <c r="I12" s="25" t="s">
        <v>67</v>
      </c>
    </row>
    <row r="13" spans="1:9" ht="16.5" customHeight="1">
      <c r="A13" s="25">
        <v>11</v>
      </c>
      <c r="B13" s="28" t="s">
        <v>34</v>
      </c>
      <c r="C13" s="34" t="s">
        <v>39</v>
      </c>
      <c r="D13" s="34" t="s">
        <v>39</v>
      </c>
      <c r="E13" s="33">
        <v>22.08</v>
      </c>
      <c r="F13" s="31" t="s">
        <v>76</v>
      </c>
      <c r="G13" s="27">
        <v>8.95</v>
      </c>
      <c r="H13" s="32" t="s">
        <v>31</v>
      </c>
      <c r="I13" s="25" t="s">
        <v>67</v>
      </c>
    </row>
    <row r="14" spans="1:9" ht="16.5" customHeight="1">
      <c r="A14" s="25">
        <v>12</v>
      </c>
      <c r="B14" s="28" t="s">
        <v>34</v>
      </c>
      <c r="C14" s="34" t="s">
        <v>40</v>
      </c>
      <c r="D14" s="34" t="s">
        <v>40</v>
      </c>
      <c r="E14" s="33">
        <v>22.08</v>
      </c>
      <c r="F14" s="31" t="s">
        <v>77</v>
      </c>
      <c r="G14" s="27">
        <v>8.95</v>
      </c>
      <c r="H14" s="32" t="s">
        <v>31</v>
      </c>
      <c r="I14" s="25" t="s">
        <v>67</v>
      </c>
    </row>
    <row r="15" spans="1:9" ht="16.5" customHeight="1">
      <c r="A15" s="25">
        <v>13</v>
      </c>
      <c r="B15" s="28" t="s">
        <v>34</v>
      </c>
      <c r="C15" s="34" t="s">
        <v>41</v>
      </c>
      <c r="D15" s="34" t="s">
        <v>41</v>
      </c>
      <c r="E15" s="33">
        <v>22.08</v>
      </c>
      <c r="F15" s="31" t="s">
        <v>78</v>
      </c>
      <c r="G15" s="27">
        <v>8.95</v>
      </c>
      <c r="H15" s="32" t="s">
        <v>31</v>
      </c>
      <c r="I15" s="25" t="s">
        <v>67</v>
      </c>
    </row>
    <row r="16" spans="1:9" ht="16.5" customHeight="1">
      <c r="A16" s="25">
        <v>14</v>
      </c>
      <c r="B16" s="28" t="s">
        <v>34</v>
      </c>
      <c r="C16" s="34" t="s">
        <v>42</v>
      </c>
      <c r="D16" s="34" t="s">
        <v>42</v>
      </c>
      <c r="E16" s="33">
        <v>22.08</v>
      </c>
      <c r="F16" s="31" t="s">
        <v>79</v>
      </c>
      <c r="G16" s="27">
        <v>8.95</v>
      </c>
      <c r="H16" s="32" t="s">
        <v>31</v>
      </c>
      <c r="I16" s="25" t="s">
        <v>67</v>
      </c>
    </row>
    <row r="17" spans="1:9" ht="16.5" customHeight="1">
      <c r="A17" s="25">
        <v>15</v>
      </c>
      <c r="B17" s="28" t="s">
        <v>34</v>
      </c>
      <c r="C17" s="34" t="s">
        <v>43</v>
      </c>
      <c r="D17" s="34" t="s">
        <v>43</v>
      </c>
      <c r="E17" s="33">
        <v>22.88</v>
      </c>
      <c r="F17" s="31" t="s">
        <v>80</v>
      </c>
      <c r="G17" s="27">
        <v>9.28</v>
      </c>
      <c r="H17" s="32" t="s">
        <v>31</v>
      </c>
      <c r="I17" s="25" t="s">
        <v>67</v>
      </c>
    </row>
    <row r="18" spans="1:9" ht="16.5" customHeight="1">
      <c r="A18" s="25">
        <v>16</v>
      </c>
      <c r="B18" s="28" t="s">
        <v>34</v>
      </c>
      <c r="C18" s="34" t="s">
        <v>44</v>
      </c>
      <c r="D18" s="34" t="s">
        <v>44</v>
      </c>
      <c r="E18" s="33">
        <v>38.93</v>
      </c>
      <c r="F18" s="31" t="s">
        <v>81</v>
      </c>
      <c r="G18" s="27">
        <v>15.78</v>
      </c>
      <c r="H18" s="32" t="s">
        <v>31</v>
      </c>
      <c r="I18" s="25" t="s">
        <v>67</v>
      </c>
    </row>
    <row r="19" spans="1:9" ht="16.5" customHeight="1">
      <c r="A19" s="25">
        <v>17</v>
      </c>
      <c r="B19" s="28" t="s">
        <v>34</v>
      </c>
      <c r="C19" s="34" t="s">
        <v>45</v>
      </c>
      <c r="D19" s="34" t="s">
        <v>45</v>
      </c>
      <c r="E19" s="33">
        <v>25.48</v>
      </c>
      <c r="F19" s="31" t="s">
        <v>82</v>
      </c>
      <c r="G19" s="27">
        <v>10.33</v>
      </c>
      <c r="H19" s="32" t="s">
        <v>31</v>
      </c>
      <c r="I19" s="25" t="s">
        <v>67</v>
      </c>
    </row>
    <row r="20" spans="1:9" ht="16.5" customHeight="1">
      <c r="A20" s="25">
        <v>18</v>
      </c>
      <c r="B20" s="28" t="s">
        <v>34</v>
      </c>
      <c r="C20" s="34" t="s">
        <v>46</v>
      </c>
      <c r="D20" s="34" t="s">
        <v>46</v>
      </c>
      <c r="E20" s="33">
        <v>26.5</v>
      </c>
      <c r="F20" s="31" t="s">
        <v>83</v>
      </c>
      <c r="G20" s="27">
        <v>10.74</v>
      </c>
      <c r="H20" s="32" t="s">
        <v>31</v>
      </c>
      <c r="I20" s="25" t="s">
        <v>67</v>
      </c>
    </row>
    <row r="21" spans="1:9" ht="16.5" customHeight="1">
      <c r="A21" s="25">
        <v>19</v>
      </c>
      <c r="B21" s="28" t="s">
        <v>34</v>
      </c>
      <c r="C21" s="34" t="s">
        <v>47</v>
      </c>
      <c r="D21" s="34" t="s">
        <v>47</v>
      </c>
      <c r="E21" s="33">
        <v>25.26</v>
      </c>
      <c r="F21" s="31" t="s">
        <v>84</v>
      </c>
      <c r="G21" s="27">
        <v>10.24</v>
      </c>
      <c r="H21" s="32" t="s">
        <v>31</v>
      </c>
      <c r="I21" s="25" t="s">
        <v>67</v>
      </c>
    </row>
    <row r="22" spans="1:9" ht="16.5" customHeight="1">
      <c r="A22" s="25">
        <v>20</v>
      </c>
      <c r="B22" s="28" t="s">
        <v>34</v>
      </c>
      <c r="C22" s="34" t="s">
        <v>48</v>
      </c>
      <c r="D22" s="34" t="s">
        <v>48</v>
      </c>
      <c r="E22" s="33">
        <v>25.7</v>
      </c>
      <c r="F22" s="31" t="s">
        <v>85</v>
      </c>
      <c r="G22" s="27">
        <v>10.42</v>
      </c>
      <c r="H22" s="32" t="s">
        <v>31</v>
      </c>
      <c r="I22" s="25" t="s">
        <v>67</v>
      </c>
    </row>
    <row r="23" spans="1:9" ht="16.5" customHeight="1">
      <c r="A23" s="25">
        <v>21</v>
      </c>
      <c r="B23" s="28" t="s">
        <v>34</v>
      </c>
      <c r="C23" s="34" t="s">
        <v>49</v>
      </c>
      <c r="D23" s="34" t="s">
        <v>49</v>
      </c>
      <c r="E23" s="33">
        <v>25.77</v>
      </c>
      <c r="F23" s="31" t="s">
        <v>86</v>
      </c>
      <c r="G23" s="27">
        <v>10.45</v>
      </c>
      <c r="H23" s="32" t="s">
        <v>31</v>
      </c>
      <c r="I23" s="25" t="s">
        <v>67</v>
      </c>
    </row>
    <row r="24" spans="1:9" ht="16.5" customHeight="1">
      <c r="A24" s="25">
        <v>22</v>
      </c>
      <c r="B24" s="28" t="s">
        <v>34</v>
      </c>
      <c r="C24" s="34" t="s">
        <v>50</v>
      </c>
      <c r="D24" s="34" t="s">
        <v>50</v>
      </c>
      <c r="E24" s="33">
        <v>42.67</v>
      </c>
      <c r="F24" s="31" t="s">
        <v>87</v>
      </c>
      <c r="G24" s="27">
        <v>17.3</v>
      </c>
      <c r="H24" s="32" t="s">
        <v>31</v>
      </c>
      <c r="I24" s="25" t="s">
        <v>67</v>
      </c>
    </row>
    <row r="25" spans="1:9" ht="16.5" customHeight="1">
      <c r="A25" s="25">
        <v>23</v>
      </c>
      <c r="B25" s="28" t="s">
        <v>34</v>
      </c>
      <c r="C25" s="34" t="s">
        <v>51</v>
      </c>
      <c r="D25" s="34" t="s">
        <v>51</v>
      </c>
      <c r="E25" s="33">
        <v>24.71</v>
      </c>
      <c r="F25" s="31" t="s">
        <v>88</v>
      </c>
      <c r="G25" s="27">
        <v>10.02</v>
      </c>
      <c r="H25" s="32" t="s">
        <v>31</v>
      </c>
      <c r="I25" s="25" t="s">
        <v>67</v>
      </c>
    </row>
    <row r="26" spans="1:9" ht="16.5" customHeight="1">
      <c r="A26" s="25">
        <v>24</v>
      </c>
      <c r="B26" s="28" t="s">
        <v>34</v>
      </c>
      <c r="C26" s="34" t="s">
        <v>52</v>
      </c>
      <c r="D26" s="34" t="s">
        <v>52</v>
      </c>
      <c r="E26" s="33">
        <v>25.46</v>
      </c>
      <c r="F26" s="31" t="s">
        <v>89</v>
      </c>
      <c r="G26" s="27">
        <v>10.32</v>
      </c>
      <c r="H26" s="32" t="s">
        <v>31</v>
      </c>
      <c r="I26" s="25" t="s">
        <v>67</v>
      </c>
    </row>
    <row r="27" spans="1:9" ht="16.5" customHeight="1">
      <c r="A27" s="25">
        <v>25</v>
      </c>
      <c r="B27" s="28" t="s">
        <v>34</v>
      </c>
      <c r="C27" s="34" t="s">
        <v>53</v>
      </c>
      <c r="D27" s="34" t="s">
        <v>53</v>
      </c>
      <c r="E27" s="33">
        <v>22.08</v>
      </c>
      <c r="F27" s="31" t="s">
        <v>90</v>
      </c>
      <c r="G27" s="27">
        <v>8.95</v>
      </c>
      <c r="H27" s="32" t="s">
        <v>31</v>
      </c>
      <c r="I27" s="25" t="s">
        <v>67</v>
      </c>
    </row>
    <row r="28" spans="1:9" ht="16.5" customHeight="1">
      <c r="A28" s="25">
        <v>26</v>
      </c>
      <c r="B28" s="28" t="s">
        <v>34</v>
      </c>
      <c r="C28" s="34" t="s">
        <v>54</v>
      </c>
      <c r="D28" s="34" t="s">
        <v>54</v>
      </c>
      <c r="E28" s="33">
        <v>22.08</v>
      </c>
      <c r="F28" s="31" t="s">
        <v>91</v>
      </c>
      <c r="G28" s="27">
        <v>8.95</v>
      </c>
      <c r="H28" s="32" t="s">
        <v>31</v>
      </c>
      <c r="I28" s="25" t="s">
        <v>67</v>
      </c>
    </row>
    <row r="29" spans="1:9" ht="16.5" customHeight="1">
      <c r="A29" s="25"/>
      <c r="B29" s="25" t="s">
        <v>92</v>
      </c>
      <c r="C29" s="25"/>
      <c r="D29" s="25"/>
      <c r="E29" s="26">
        <f>SUM(E3:E28)</f>
        <v>1559.31</v>
      </c>
      <c r="F29" s="25"/>
      <c r="G29" s="27">
        <f>SUM(G3:G28)</f>
        <v>632.12</v>
      </c>
      <c r="H29" s="25"/>
      <c r="I29" s="25"/>
    </row>
    <row r="66" spans="1:10" s="18" customFormat="1" ht="27" customHeight="1">
      <c r="A66" s="17"/>
      <c r="B66" s="17"/>
      <c r="C66" s="17"/>
      <c r="D66" s="17"/>
      <c r="E66" s="20"/>
      <c r="F66" s="17"/>
      <c r="G66" s="21"/>
      <c r="H66" s="17"/>
      <c r="I66" s="17"/>
      <c r="J66" s="17"/>
    </row>
    <row r="68" spans="1:10" s="19" customFormat="1" ht="27" customHeight="1">
      <c r="A68" s="17"/>
      <c r="B68" s="17"/>
      <c r="C68" s="17"/>
      <c r="D68" s="17"/>
      <c r="E68" s="20"/>
      <c r="F68" s="17"/>
      <c r="G68" s="21"/>
      <c r="H68" s="17"/>
      <c r="I68" s="17"/>
      <c r="J68" s="17"/>
    </row>
  </sheetData>
  <sheetProtection/>
  <printOptions/>
  <pageMargins left="0.3576388888888889" right="0.3576388888888889" top="0.40902777777777777" bottom="0.40902777777777777" header="0.3541666666666667" footer="0.5118055555555555"/>
  <pageSetup horizontalDpi="600" verticalDpi="600" orientation="landscape" paperSize="9" scale="82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0"/>
  <sheetViews>
    <sheetView zoomScaleSheetLayoutView="100" workbookViewId="0" topLeftCell="A1">
      <selection activeCell="M28" sqref="M28"/>
    </sheetView>
  </sheetViews>
  <sheetFormatPr defaultColWidth="9.00390625" defaultRowHeight="14.25"/>
  <cols>
    <col min="1" max="1" width="14.125" style="1" customWidth="1"/>
    <col min="2" max="2" width="11.75390625" style="1" customWidth="1"/>
    <col min="3" max="3" width="15.875" style="1" customWidth="1"/>
    <col min="4" max="4" width="11.25390625" style="1" customWidth="1"/>
    <col min="5" max="5" width="12.125" style="1" customWidth="1"/>
    <col min="6" max="6" width="10.25390625" style="1" customWidth="1"/>
    <col min="7" max="7" width="8.125" style="1" customWidth="1"/>
    <col min="8" max="8" width="9.00390625" style="1" customWidth="1"/>
    <col min="9" max="10" width="14.50390625" style="1" customWidth="1"/>
    <col min="11" max="16384" width="9.00390625" style="1" customWidth="1"/>
  </cols>
  <sheetData>
    <row r="1" spans="1:10" ht="33.75" customHeight="1">
      <c r="A1" s="35" t="s">
        <v>93</v>
      </c>
      <c r="B1" s="35"/>
      <c r="C1" s="35"/>
      <c r="D1" s="35"/>
      <c r="E1" s="35"/>
      <c r="F1" s="35"/>
      <c r="G1" s="35"/>
      <c r="H1" s="35"/>
      <c r="I1" s="35"/>
      <c r="J1" s="35"/>
    </row>
    <row r="2" spans="1:10" ht="33.75" customHeight="1">
      <c r="A2" s="4" t="s">
        <v>94</v>
      </c>
      <c r="B2" s="3"/>
      <c r="C2" s="3"/>
      <c r="D2" s="3"/>
      <c r="E2" s="3"/>
      <c r="F2" s="3"/>
      <c r="G2" s="3"/>
      <c r="H2" s="3"/>
      <c r="I2" s="3"/>
      <c r="J2" s="3"/>
    </row>
    <row r="3" spans="1:10" ht="25.5" customHeight="1">
      <c r="A3" s="5" t="s">
        <v>95</v>
      </c>
      <c r="B3" s="6"/>
      <c r="C3" s="6"/>
      <c r="D3" s="6"/>
      <c r="E3" s="6"/>
      <c r="F3" s="6"/>
      <c r="G3" s="6"/>
      <c r="H3" s="6"/>
      <c r="I3" s="12" t="s">
        <v>96</v>
      </c>
      <c r="J3" s="13" t="s">
        <v>97</v>
      </c>
    </row>
    <row r="4" spans="1:13" s="2" customFormat="1" ht="21" customHeight="1">
      <c r="A4" s="42" t="s">
        <v>98</v>
      </c>
      <c r="B4" s="36" t="s">
        <v>99</v>
      </c>
      <c r="C4" s="36"/>
      <c r="D4" s="37" t="s">
        <v>100</v>
      </c>
      <c r="E4" s="37"/>
      <c r="F4" s="38" t="s">
        <v>101</v>
      </c>
      <c r="G4" s="38"/>
      <c r="H4" s="38" t="s">
        <v>102</v>
      </c>
      <c r="I4" s="38" t="s">
        <v>103</v>
      </c>
      <c r="J4" s="38"/>
      <c r="K4" s="14"/>
      <c r="L4" s="14"/>
      <c r="M4" s="14"/>
    </row>
    <row r="5" spans="1:13" s="2" customFormat="1" ht="21" customHeight="1">
      <c r="A5" s="36"/>
      <c r="B5" s="7" t="s">
        <v>104</v>
      </c>
      <c r="C5" s="7" t="s">
        <v>105</v>
      </c>
      <c r="D5" s="8" t="s">
        <v>106</v>
      </c>
      <c r="E5" s="8" t="s">
        <v>107</v>
      </c>
      <c r="F5" s="8" t="s">
        <v>106</v>
      </c>
      <c r="G5" s="8" t="s">
        <v>107</v>
      </c>
      <c r="H5" s="44"/>
      <c r="I5" s="8" t="s">
        <v>106</v>
      </c>
      <c r="J5" s="8" t="s">
        <v>107</v>
      </c>
      <c r="K5" s="14"/>
      <c r="L5" s="14"/>
      <c r="M5" s="14"/>
    </row>
    <row r="6" spans="1:13" ht="21" customHeight="1">
      <c r="A6" s="43">
        <f>'评估明细表'!L31/10000</f>
        <v>847.2594</v>
      </c>
      <c r="B6" s="9">
        <v>0</v>
      </c>
      <c r="C6" s="9">
        <v>100</v>
      </c>
      <c r="D6" s="10">
        <v>0.01</v>
      </c>
      <c r="E6" s="10">
        <v>0.015</v>
      </c>
      <c r="F6" s="11">
        <f>IF(A6&gt;100,100*D6,A6*D6)</f>
        <v>1</v>
      </c>
      <c r="G6" s="11">
        <f>IF(A6&gt;100,100*E6,A6*E6)</f>
        <v>1.5</v>
      </c>
      <c r="H6" s="45"/>
      <c r="I6" s="40">
        <f>SUM(F6:F11)+H6</f>
        <v>4.3626673</v>
      </c>
      <c r="J6" s="40">
        <f>SUM(G6:G11)+H6</f>
        <v>6.1703712500000005</v>
      </c>
      <c r="K6" s="15"/>
      <c r="L6" s="15"/>
      <c r="M6" s="15"/>
    </row>
    <row r="7" spans="1:13" ht="21" customHeight="1">
      <c r="A7" s="43"/>
      <c r="B7" s="9">
        <v>100</v>
      </c>
      <c r="C7" s="9">
        <v>1000</v>
      </c>
      <c r="D7" s="10">
        <v>0.0045</v>
      </c>
      <c r="E7" s="10">
        <v>0.00625</v>
      </c>
      <c r="F7" s="11">
        <f>IF(A6&gt;1000,(1000-100)*D7,IF(A6&gt;100,(A6-100)*D7,))</f>
        <v>3.3626673</v>
      </c>
      <c r="G7" s="11">
        <f>IF(A6&gt;1000,(1000-100)*E7,IF(A6&gt;100,(A6-100)*E7,))</f>
        <v>4.6703712500000005</v>
      </c>
      <c r="H7" s="45"/>
      <c r="I7" s="40"/>
      <c r="J7" s="40"/>
      <c r="K7" s="15"/>
      <c r="L7" s="15"/>
      <c r="M7" s="15"/>
    </row>
    <row r="8" spans="1:13" ht="21" customHeight="1">
      <c r="A8" s="43"/>
      <c r="B8" s="9">
        <v>1000</v>
      </c>
      <c r="C8" s="9">
        <v>5000</v>
      </c>
      <c r="D8" s="10">
        <v>0.0012</v>
      </c>
      <c r="E8" s="10">
        <v>0.002</v>
      </c>
      <c r="F8" s="11">
        <f>IF(A6&gt;5000,(5000-1000)*D8,IF(A6&gt;1000,(A6-1000)*D8,))</f>
        <v>0</v>
      </c>
      <c r="G8" s="11">
        <f>IF(A6&gt;5000,(5000-1000)*E8,IF(A6&gt;1000,(A6-1000)*E8,))</f>
        <v>0</v>
      </c>
      <c r="H8" s="45"/>
      <c r="I8" s="40"/>
      <c r="J8" s="40"/>
      <c r="K8" s="15"/>
      <c r="L8" s="15"/>
      <c r="M8" s="15"/>
    </row>
    <row r="9" spans="1:13" ht="21" customHeight="1">
      <c r="A9" s="43"/>
      <c r="B9" s="9">
        <v>5000</v>
      </c>
      <c r="C9" s="9">
        <v>10000</v>
      </c>
      <c r="D9" s="10">
        <v>0.0008</v>
      </c>
      <c r="E9" s="10">
        <v>0.00125</v>
      </c>
      <c r="F9" s="11">
        <f>IF(A6&gt;10000,(10000-5000)*D9,IF(A6&gt;5000,(A6-5000)*D9,))</f>
        <v>0</v>
      </c>
      <c r="G9" s="11">
        <f>IF(A6&gt;10000,(10000-5000)*E9,IF(A6&gt;5000,(A6-5000)*E9,))</f>
        <v>0</v>
      </c>
      <c r="H9" s="45"/>
      <c r="I9" s="40"/>
      <c r="J9" s="40"/>
      <c r="K9" s="15"/>
      <c r="L9" s="15"/>
      <c r="M9" s="15"/>
    </row>
    <row r="10" spans="1:13" ht="21" customHeight="1">
      <c r="A10" s="43"/>
      <c r="B10" s="9">
        <v>10000</v>
      </c>
      <c r="C10" s="9">
        <v>100000</v>
      </c>
      <c r="D10" s="10">
        <v>0.00015</v>
      </c>
      <c r="E10" s="10">
        <v>0.00025</v>
      </c>
      <c r="F10" s="11">
        <f>IF(A6&gt;100000,(100000-10000)*D10,IF(A6&gt;10000,(A6-10000)*D10,))</f>
        <v>0</v>
      </c>
      <c r="G10" s="11">
        <f>IF(A6&gt;100000,(100000-10000)*E10,IF(A6&gt;10000,(A6-10000)*E10,))</f>
        <v>0</v>
      </c>
      <c r="H10" s="45"/>
      <c r="I10" s="40"/>
      <c r="J10" s="40"/>
      <c r="K10" s="15"/>
      <c r="L10" s="15"/>
      <c r="M10" s="15"/>
    </row>
    <row r="11" spans="1:13" ht="21" customHeight="1">
      <c r="A11" s="43"/>
      <c r="B11" s="9">
        <v>100000</v>
      </c>
      <c r="C11" s="9"/>
      <c r="D11" s="10">
        <v>0.0001</v>
      </c>
      <c r="E11" s="10">
        <v>0.0002</v>
      </c>
      <c r="F11" s="11">
        <f>IF(A6&gt;100000,(A6-100000)*D11,)</f>
        <v>0</v>
      </c>
      <c r="G11" s="11">
        <f>IF(A6&gt;100000,(A6-100000)*E11,)</f>
        <v>0</v>
      </c>
      <c r="H11" s="45"/>
      <c r="I11" s="40"/>
      <c r="J11" s="40"/>
      <c r="K11" s="15"/>
      <c r="L11" s="15"/>
      <c r="M11" s="15"/>
    </row>
    <row r="13" spans="2:10" ht="24" customHeight="1">
      <c r="B13" s="1" t="s">
        <v>108</v>
      </c>
      <c r="H13" s="39" t="s">
        <v>109</v>
      </c>
      <c r="I13" s="39"/>
      <c r="J13" s="39"/>
    </row>
    <row r="14" spans="2:6" ht="21" customHeight="1">
      <c r="B14" s="41" t="s">
        <v>67</v>
      </c>
      <c r="C14" s="41"/>
      <c r="D14" s="41"/>
      <c r="E14" s="41"/>
      <c r="F14" s="41"/>
    </row>
    <row r="21" ht="14.25">
      <c r="O21" s="1">
        <v>48</v>
      </c>
    </row>
    <row r="22" spans="13:15" ht="14.25">
      <c r="M22" s="1">
        <v>19</v>
      </c>
      <c r="O22" s="1">
        <v>34.6</v>
      </c>
    </row>
    <row r="23" spans="13:15" ht="14.25">
      <c r="M23" s="1">
        <v>8</v>
      </c>
      <c r="O23" s="1">
        <f>SUM(O21:O22)</f>
        <v>82.6</v>
      </c>
    </row>
    <row r="24" ht="14.25">
      <c r="M24" s="1">
        <v>7</v>
      </c>
    </row>
    <row r="26" ht="14.25">
      <c r="M26" s="1">
        <f>SUM(M22:M25)</f>
        <v>34</v>
      </c>
    </row>
    <row r="27" ht="14.25">
      <c r="M27" s="1">
        <v>82.6</v>
      </c>
    </row>
    <row r="29" ht="14.25">
      <c r="M29" s="1">
        <v>60</v>
      </c>
    </row>
    <row r="30" ht="14.25">
      <c r="M30" s="1">
        <f>SUM(M26:M29)</f>
        <v>176.6</v>
      </c>
    </row>
  </sheetData>
  <sheetProtection/>
  <mergeCells count="13">
    <mergeCell ref="B14:F14"/>
    <mergeCell ref="A4:A5"/>
    <mergeCell ref="A6:A11"/>
    <mergeCell ref="H4:H5"/>
    <mergeCell ref="H6:H11"/>
    <mergeCell ref="I6:I11"/>
    <mergeCell ref="A1:J1"/>
    <mergeCell ref="B4:C4"/>
    <mergeCell ref="D4:E4"/>
    <mergeCell ref="F4:G4"/>
    <mergeCell ref="I4:J4"/>
    <mergeCell ref="H13:J13"/>
    <mergeCell ref="J6:J11"/>
  </mergeCells>
  <printOptions/>
  <pageMargins left="0.7513888888888889" right="0.7513888888888889" top="1" bottom="1" header="0.5118055555555555" footer="0.511805555555555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dcterms:created xsi:type="dcterms:W3CDTF">2016-12-02T08:54:00Z</dcterms:created>
  <dcterms:modified xsi:type="dcterms:W3CDTF">2022-09-30T12:57:32Z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2052-11.1.0.12358</vt:lpwstr>
  </property>
  <property fmtid="{D5CDD505-2E9C-101B-9397-08002B2CF9AE}" pid="3" name="ICV">
    <vt:lpwstr>14F84029A2034B47A2DBBB020CA208F2</vt:lpwstr>
  </property>
</Properties>
</file>