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35" activeTab="5"/>
  </bookViews>
  <sheets>
    <sheet name="交易实例基本情况" sheetId="1" r:id="rId1"/>
    <sheet name="估价系数确定依据" sheetId="2" state="hidden" r:id="rId2"/>
    <sheet name="评估值确定" sheetId="3" state="hidden" r:id="rId3"/>
    <sheet name="比较因素说明表" sheetId="4" r:id="rId4"/>
    <sheet name="交易实例" sheetId="5" r:id="rId5"/>
    <sheet name="评估表" sheetId="6" r:id="rId6"/>
  </sheets>
  <externalReferences>
    <externalReference r:id="rId9"/>
  </externalReferences>
  <definedNames>
    <definedName name="_xlnm.Print_Area" localSheetId="5">'评估表'!$A$1:$Q$22</definedName>
    <definedName name="_xlnm.Print_Titles" localSheetId="5">'评估表'!$1:$5</definedName>
    <definedName name="Z_86FABE80_F8AF_11D1_85C2_E39B6D206401_.wvu.PrintArea" localSheetId="5" hidden="1">'评估表'!$A$1:$Q$21</definedName>
  </definedNames>
  <calcPr fullCalcOnLoad="1"/>
</workbook>
</file>

<file path=xl/comments6.xml><?xml version="1.0" encoding="utf-8"?>
<comments xmlns="http://schemas.openxmlformats.org/spreadsheetml/2006/main">
  <authors>
    <author>财务审计处</author>
  </authors>
  <commentList>
    <comment ref="B2" authorId="0">
      <text>
        <r>
          <rPr>
            <sz val="9"/>
            <rFont val="宋体"/>
            <family val="0"/>
          </rPr>
          <t xml:space="preserve">此处不需重新输入日期，可由表3-1-1自动取数
</t>
        </r>
      </text>
    </comment>
    <comment ref="A3" authorId="0">
      <text>
        <r>
          <rPr>
            <sz val="9"/>
            <rFont val="宋体"/>
            <family val="0"/>
          </rPr>
          <t xml:space="preserve">此处不许重新输入数据，可由表3-1-1自动生成。
</t>
        </r>
      </text>
    </comment>
  </commentList>
</comments>
</file>

<file path=xl/sharedStrings.xml><?xml version="1.0" encoding="utf-8"?>
<sst xmlns="http://schemas.openxmlformats.org/spreadsheetml/2006/main" count="301" uniqueCount="113">
  <si>
    <t>交易实例基本情况</t>
  </si>
  <si>
    <t>项目</t>
  </si>
  <si>
    <t>实例1</t>
  </si>
  <si>
    <t>实例2</t>
  </si>
  <si>
    <t>实例3</t>
  </si>
  <si>
    <t>比较物业座落位置</t>
  </si>
  <si>
    <t>龙腾花园</t>
  </si>
  <si>
    <t>楼层</t>
  </si>
  <si>
    <t>面积</t>
  </si>
  <si>
    <t>用途</t>
  </si>
  <si>
    <t>住宅</t>
  </si>
  <si>
    <t>交易日期</t>
  </si>
  <si>
    <t>价格(平方米)</t>
  </si>
  <si>
    <t>估价系数确定表</t>
  </si>
  <si>
    <t>权证编号</t>
  </si>
  <si>
    <t>房号</t>
  </si>
  <si>
    <t>结构</t>
  </si>
  <si>
    <t>建成</t>
  </si>
  <si>
    <t>总层数</t>
  </si>
  <si>
    <t>所在层数</t>
  </si>
  <si>
    <t>建筑面积(m2)</t>
  </si>
  <si>
    <t>房屋性质</t>
  </si>
  <si>
    <t>现状况</t>
  </si>
  <si>
    <t>确定系数依据</t>
  </si>
  <si>
    <t>房屋估价系数</t>
  </si>
  <si>
    <t>19#楼-225-101</t>
  </si>
  <si>
    <t>混合</t>
  </si>
  <si>
    <t>2005年</t>
  </si>
  <si>
    <t>商业用房</t>
  </si>
  <si>
    <t>售楼处</t>
  </si>
  <si>
    <t>设定为标准值</t>
  </si>
  <si>
    <t>19#楼-225-102</t>
  </si>
  <si>
    <t>对外租赁</t>
  </si>
  <si>
    <t>繁华度、位置等状况同101一样</t>
  </si>
  <si>
    <t>19#楼-225-103</t>
  </si>
  <si>
    <t>闲置</t>
  </si>
  <si>
    <t>19#楼-225-111</t>
  </si>
  <si>
    <t>施工队借用</t>
  </si>
  <si>
    <t>位置略靠里</t>
  </si>
  <si>
    <t>18#楼-224-201</t>
  </si>
  <si>
    <t>门对辽河河堤路，现外楼梯未建成，通达度不够。</t>
  </si>
  <si>
    <t>18#楼-224-203</t>
  </si>
  <si>
    <t>18#楼-224-207</t>
  </si>
  <si>
    <t>18#楼-224-208</t>
  </si>
  <si>
    <t>19#楼-224-105</t>
  </si>
  <si>
    <t>门在小区里，房屋背光，门只有1.2米,繁华度和位置均次于101室</t>
  </si>
  <si>
    <t>12#楼-219-101</t>
  </si>
  <si>
    <t>合计</t>
  </si>
  <si>
    <t>评估值确定表</t>
  </si>
  <si>
    <t>位置</t>
  </si>
  <si>
    <t>评估标准值</t>
  </si>
  <si>
    <t>评估单价</t>
  </si>
  <si>
    <t>取整</t>
  </si>
  <si>
    <t>评估值</t>
  </si>
  <si>
    <t>土地局西侧,滨河花园南楼</t>
  </si>
  <si>
    <t>土地局西侧,滨河花园临河北楼</t>
  </si>
  <si>
    <t>政府小区(新)北侧</t>
  </si>
  <si>
    <t>交易实例因素说明表</t>
  </si>
  <si>
    <t>委估资产</t>
  </si>
  <si>
    <t>1、交易情况修正</t>
  </si>
  <si>
    <t>正常市场价格</t>
  </si>
  <si>
    <t>2、交易日期修正</t>
  </si>
  <si>
    <t>价格平稳</t>
  </si>
  <si>
    <t>3、区域状况修正</t>
  </si>
  <si>
    <t xml:space="preserve"> 其中: 繁华程度</t>
  </si>
  <si>
    <t>较繁华</t>
  </si>
  <si>
    <t xml:space="preserve">       交通通达</t>
  </si>
  <si>
    <t>较通达</t>
  </si>
  <si>
    <t xml:space="preserve">       公共配套</t>
  </si>
  <si>
    <t>配套一般</t>
  </si>
  <si>
    <t xml:space="preserve">       区域规划</t>
  </si>
  <si>
    <t>一般</t>
  </si>
  <si>
    <t xml:space="preserve">       区域位置</t>
  </si>
  <si>
    <t>4、个别因素修正</t>
  </si>
  <si>
    <t xml:space="preserve">  其中: 新旧程度</t>
  </si>
  <si>
    <t>八五成新</t>
  </si>
  <si>
    <t xml:space="preserve">       设施设备</t>
  </si>
  <si>
    <t>齐全</t>
  </si>
  <si>
    <t xml:space="preserve">       平面布局</t>
  </si>
  <si>
    <t>良好</t>
  </si>
  <si>
    <t xml:space="preserve">       结构质量</t>
  </si>
  <si>
    <t>价格(元/平方米）</t>
  </si>
  <si>
    <t xml:space="preserve">       市场承接能力</t>
  </si>
  <si>
    <t>项  目</t>
  </si>
  <si>
    <t>价格(元（平方米）</t>
  </si>
  <si>
    <t>修正系数</t>
  </si>
  <si>
    <t>评估单价取整</t>
  </si>
  <si>
    <t>比准价格</t>
  </si>
  <si>
    <t>评估取值</t>
  </si>
  <si>
    <t>固定资产--房屋建筑物清查评估明细表</t>
  </si>
  <si>
    <t>评估基准日:2019年7月22日</t>
  </si>
  <si>
    <t>表5-1-1</t>
  </si>
  <si>
    <t>被评估单位：张洪芳</t>
  </si>
  <si>
    <t>金额单位：人民币元</t>
  </si>
  <si>
    <t>序号</t>
  </si>
  <si>
    <t>不动产单元号</t>
  </si>
  <si>
    <t>建筑物名称</t>
  </si>
  <si>
    <t>建成年月</t>
  </si>
  <si>
    <t>成本单价(元/m2)</t>
  </si>
  <si>
    <t>账面价值</t>
  </si>
  <si>
    <t>调整后账面值</t>
  </si>
  <si>
    <t>评估价值</t>
  </si>
  <si>
    <t>增值率%</t>
  </si>
  <si>
    <t>评估单价(元/m2)</t>
  </si>
  <si>
    <t>备注</t>
  </si>
  <si>
    <t>原值</t>
  </si>
  <si>
    <t>净值</t>
  </si>
  <si>
    <t>成新率%</t>
  </si>
  <si>
    <t>220402001001GB00066F00040103</t>
  </si>
  <si>
    <t>小        计</t>
  </si>
  <si>
    <t>合        计</t>
  </si>
  <si>
    <r>
      <t>填表日期：</t>
    </r>
    <r>
      <rPr>
        <sz val="8"/>
        <rFont val="Times New Roman"/>
        <family val="1"/>
      </rPr>
      <t>2008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5</t>
    </r>
    <r>
      <rPr>
        <sz val="8"/>
        <rFont val="宋体"/>
        <family val="0"/>
      </rPr>
      <t>月</t>
    </r>
    <r>
      <rPr>
        <sz val="8"/>
        <rFont val="Times New Roman"/>
        <family val="1"/>
      </rPr>
      <t>27</t>
    </r>
    <r>
      <rPr>
        <sz val="8"/>
        <rFont val="宋体"/>
        <family val="0"/>
      </rPr>
      <t>日</t>
    </r>
  </si>
  <si>
    <t>评估人员：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</si>
</sst>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);[Red]\(0\)"/>
    <numFmt numFmtId="179" formatCode="0.00;_ࠀ"/>
    <numFmt numFmtId="180" formatCode="#,##0.00_ "/>
    <numFmt numFmtId="181" formatCode="0.0_ "/>
    <numFmt numFmtId="182" formatCode="_ * #,##0.0000_ ;_ * \-#,##0.0000_ ;_ * &quot;-&quot;????_ ;_ @_ "/>
    <numFmt numFmtId="183" formatCode="#,##0.000_ "/>
    <numFmt numFmtId="184" formatCode="0_ "/>
  </numFmts>
  <fonts count="36">
    <font>
      <sz val="12"/>
      <name val="宋体"/>
      <family val="0"/>
    </font>
    <font>
      <sz val="18"/>
      <name val="仿宋_GB2312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12"/>
      <name val="仿宋_GB2312"/>
      <family val="0"/>
    </font>
    <font>
      <sz val="18"/>
      <name val="黑体"/>
      <family val="3"/>
    </font>
    <font>
      <sz val="8"/>
      <color indexed="8"/>
      <name val="宋体"/>
      <family val="0"/>
    </font>
    <font>
      <sz val="8"/>
      <name val="仿宋_GB2312"/>
      <family val="0"/>
    </font>
    <font>
      <sz val="10"/>
      <name val="仿宋_GB2312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b/>
      <sz val="16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sz val="8"/>
      <name val="Times New Roman"/>
      <family val="1"/>
    </font>
    <font>
      <sz val="9"/>
      <name val="宋体"/>
      <family val="0"/>
    </font>
    <font>
      <b/>
      <sz val="8"/>
      <name val="宋体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4" applyNumberFormat="0" applyFill="0" applyAlignment="0" applyProtection="0"/>
    <xf numFmtId="0" fontId="22" fillId="8" borderId="0" applyNumberFormat="0" applyBorder="0" applyAlignment="0" applyProtection="0"/>
    <xf numFmtId="0" fontId="19" fillId="0" borderId="5" applyNumberFormat="0" applyFill="0" applyAlignment="0" applyProtection="0"/>
    <xf numFmtId="0" fontId="22" fillId="9" borderId="0" applyNumberFormat="0" applyBorder="0" applyAlignment="0" applyProtection="0"/>
    <xf numFmtId="0" fontId="23" fillId="10" borderId="6" applyNumberFormat="0" applyAlignment="0" applyProtection="0"/>
    <xf numFmtId="0" fontId="32" fillId="10" borderId="1" applyNumberFormat="0" applyAlignment="0" applyProtection="0"/>
    <xf numFmtId="0" fontId="15" fillId="11" borderId="7" applyNumberFormat="0" applyAlignment="0" applyProtection="0"/>
    <xf numFmtId="0" fontId="14" fillId="3" borderId="0" applyNumberFormat="0" applyBorder="0" applyAlignment="0" applyProtection="0"/>
    <xf numFmtId="0" fontId="22" fillId="12" borderId="0" applyNumberFormat="0" applyBorder="0" applyAlignment="0" applyProtection="0"/>
    <xf numFmtId="0" fontId="31" fillId="0" borderId="8" applyNumberFormat="0" applyFill="0" applyAlignment="0" applyProtection="0"/>
    <xf numFmtId="0" fontId="25" fillId="0" borderId="9" applyNumberFormat="0" applyFill="0" applyAlignment="0" applyProtection="0"/>
    <xf numFmtId="0" fontId="30" fillId="2" borderId="0" applyNumberFormat="0" applyBorder="0" applyAlignment="0" applyProtection="0"/>
    <xf numFmtId="0" fontId="28" fillId="13" borderId="0" applyNumberFormat="0" applyBorder="0" applyAlignment="0" applyProtection="0"/>
    <xf numFmtId="0" fontId="14" fillId="14" borderId="0" applyNumberFormat="0" applyBorder="0" applyAlignment="0" applyProtection="0"/>
    <xf numFmtId="0" fontId="22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2" fillId="20" borderId="0" applyNumberFormat="0" applyBorder="0" applyAlignment="0" applyProtection="0"/>
    <xf numFmtId="0" fontId="14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4" fillId="22" borderId="0" applyNumberFormat="0" applyBorder="0" applyAlignment="0" applyProtection="0"/>
    <xf numFmtId="0" fontId="22" fillId="23" borderId="0" applyNumberFormat="0" applyBorder="0" applyAlignment="0" applyProtection="0"/>
    <xf numFmtId="0" fontId="4" fillId="0" borderId="0">
      <alignment/>
      <protection/>
    </xf>
  </cellStyleXfs>
  <cellXfs count="111">
    <xf numFmtId="0" fontId="0" fillId="0" borderId="0" xfId="0" applyAlignment="1">
      <alignment vertical="center"/>
    </xf>
    <xf numFmtId="0" fontId="1" fillId="24" borderId="0" xfId="63" applyFont="1" applyFill="1">
      <alignment/>
      <protection/>
    </xf>
    <xf numFmtId="0" fontId="2" fillId="24" borderId="0" xfId="63" applyFont="1" applyFill="1">
      <alignment/>
      <protection/>
    </xf>
    <xf numFmtId="0" fontId="2" fillId="24" borderId="0" xfId="63" applyFont="1" applyFill="1" applyAlignment="1">
      <alignment vertical="center"/>
      <protection/>
    </xf>
    <xf numFmtId="0" fontId="3" fillId="24" borderId="0" xfId="63" applyFont="1" applyFill="1" applyAlignment="1">
      <alignment horizontal="center" vertical="center" wrapText="1"/>
      <protection/>
    </xf>
    <xf numFmtId="0" fontId="4" fillId="24" borderId="0" xfId="63" applyFill="1">
      <alignment/>
      <protection/>
    </xf>
    <xf numFmtId="49" fontId="4" fillId="24" borderId="0" xfId="63" applyNumberFormat="1" applyFill="1">
      <alignment/>
      <protection/>
    </xf>
    <xf numFmtId="0" fontId="4" fillId="24" borderId="0" xfId="63" applyFill="1" applyAlignment="1">
      <alignment shrinkToFit="1"/>
      <protection/>
    </xf>
    <xf numFmtId="178" fontId="4" fillId="24" borderId="0" xfId="63" applyNumberFormat="1" applyFill="1">
      <alignment/>
      <protection/>
    </xf>
    <xf numFmtId="0" fontId="5" fillId="25" borderId="0" xfId="63" applyFont="1" applyFill="1" applyAlignment="1">
      <alignment horizontal="centerContinuous" vertical="center"/>
      <protection/>
    </xf>
    <xf numFmtId="49" fontId="1" fillId="25" borderId="0" xfId="63" applyNumberFormat="1" applyFont="1" applyFill="1" applyAlignment="1">
      <alignment horizontal="centerContinuous" vertical="center"/>
      <protection/>
    </xf>
    <xf numFmtId="0" fontId="1" fillId="25" borderId="0" xfId="63" applyFont="1" applyFill="1" applyAlignment="1">
      <alignment horizontal="centerContinuous" vertical="center" shrinkToFit="1"/>
      <protection/>
    </xf>
    <xf numFmtId="0" fontId="1" fillId="25" borderId="0" xfId="63" applyFont="1" applyFill="1" applyAlignment="1">
      <alignment horizontal="centerContinuous" vertical="center"/>
      <protection/>
    </xf>
    <xf numFmtId="0" fontId="2" fillId="25" borderId="0" xfId="63" applyFont="1" applyFill="1">
      <alignment/>
      <protection/>
    </xf>
    <xf numFmtId="49" fontId="2" fillId="25" borderId="0" xfId="63" applyNumberFormat="1" applyFont="1" applyFill="1" applyAlignment="1">
      <alignment horizontal="centerContinuous"/>
      <protection/>
    </xf>
    <xf numFmtId="0" fontId="2" fillId="25" borderId="0" xfId="63" applyFont="1" applyFill="1" applyAlignment="1">
      <alignment horizontal="centerContinuous" shrinkToFit="1"/>
      <protection/>
    </xf>
    <xf numFmtId="0" fontId="2" fillId="25" borderId="0" xfId="63" applyFont="1" applyFill="1" applyAlignment="1">
      <alignment horizontal="centerContinuous"/>
      <protection/>
    </xf>
    <xf numFmtId="0" fontId="2" fillId="25" borderId="0" xfId="63" applyFont="1" applyFill="1" applyAlignment="1">
      <alignment vertical="center"/>
      <protection/>
    </xf>
    <xf numFmtId="49" fontId="2" fillId="25" borderId="0" xfId="63" applyNumberFormat="1" applyFont="1" applyFill="1" applyAlignment="1">
      <alignment vertical="center"/>
      <protection/>
    </xf>
    <xf numFmtId="0" fontId="2" fillId="25" borderId="0" xfId="63" applyFont="1" applyFill="1" applyAlignment="1">
      <alignment vertical="center" shrinkToFit="1"/>
      <protection/>
    </xf>
    <xf numFmtId="0" fontId="3" fillId="17" borderId="10" xfId="63" applyFont="1" applyFill="1" applyBorder="1" applyAlignment="1">
      <alignment horizontal="center" vertical="center" wrapText="1"/>
      <protection/>
    </xf>
    <xf numFmtId="49" fontId="3" fillId="17" borderId="10" xfId="63" applyNumberFormat="1" applyFont="1" applyFill="1" applyBorder="1" applyAlignment="1">
      <alignment horizontal="center" vertical="center" wrapText="1"/>
      <protection/>
    </xf>
    <xf numFmtId="0" fontId="3" fillId="17" borderId="10" xfId="63" applyFont="1" applyFill="1" applyBorder="1" applyAlignment="1">
      <alignment horizontal="center" vertical="center" shrinkToFit="1"/>
      <protection/>
    </xf>
    <xf numFmtId="0" fontId="3" fillId="17" borderId="11" xfId="63" applyFont="1" applyFill="1" applyBorder="1" applyAlignment="1">
      <alignment horizontal="centerContinuous" vertical="center" wrapText="1"/>
      <protection/>
    </xf>
    <xf numFmtId="0" fontId="3" fillId="17" borderId="12" xfId="63" applyFont="1" applyFill="1" applyBorder="1" applyAlignment="1">
      <alignment horizontal="center" vertical="center" wrapText="1"/>
      <protection/>
    </xf>
    <xf numFmtId="49" fontId="3" fillId="17" borderId="12" xfId="63" applyNumberFormat="1" applyFont="1" applyFill="1" applyBorder="1" applyAlignment="1">
      <alignment horizontal="center" vertical="center" wrapText="1"/>
      <protection/>
    </xf>
    <xf numFmtId="0" fontId="3" fillId="17" borderId="12" xfId="63" applyFont="1" applyFill="1" applyBorder="1" applyAlignment="1">
      <alignment horizontal="center" vertical="center" shrinkToFit="1"/>
      <protection/>
    </xf>
    <xf numFmtId="0" fontId="3" fillId="17" borderId="11" xfId="63" applyFont="1" applyFill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/>
      <protection/>
    </xf>
    <xf numFmtId="0" fontId="2" fillId="0" borderId="12" xfId="63" applyFont="1" applyBorder="1" applyAlignment="1">
      <alignment horizontal="center" shrinkToFit="1"/>
      <protection/>
    </xf>
    <xf numFmtId="179" fontId="2" fillId="0" borderId="13" xfId="63" applyNumberFormat="1" applyFont="1" applyFill="1" applyBorder="1" applyAlignment="1">
      <alignment horizontal="center"/>
      <protection/>
    </xf>
    <xf numFmtId="4" fontId="2" fillId="0" borderId="12" xfId="63" applyNumberFormat="1" applyFont="1" applyBorder="1" applyAlignment="1">
      <alignment horizontal="right"/>
      <protection/>
    </xf>
    <xf numFmtId="0" fontId="2" fillId="0" borderId="13" xfId="63" applyFont="1" applyBorder="1" applyAlignment="1">
      <alignment horizontal="center"/>
      <protection/>
    </xf>
    <xf numFmtId="0" fontId="2" fillId="0" borderId="12" xfId="63" applyFont="1" applyBorder="1" applyAlignment="1">
      <alignment horizontal="left" shrinkToFit="1"/>
      <protection/>
    </xf>
    <xf numFmtId="4" fontId="2" fillId="0" borderId="13" xfId="63" applyNumberFormat="1" applyFont="1" applyBorder="1" applyAlignment="1">
      <alignment horizontal="right"/>
      <protection/>
    </xf>
    <xf numFmtId="49" fontId="2" fillId="0" borderId="12" xfId="63" applyNumberFormat="1" applyFont="1" applyBorder="1" applyAlignment="1">
      <alignment horizontal="left"/>
      <protection/>
    </xf>
    <xf numFmtId="0" fontId="6" fillId="14" borderId="11" xfId="63" applyFont="1" applyFill="1" applyBorder="1" applyAlignment="1">
      <alignment horizontal="center" vertical="center" wrapText="1"/>
      <protection/>
    </xf>
    <xf numFmtId="0" fontId="6" fillId="14" borderId="14" xfId="63" applyFont="1" applyFill="1" applyBorder="1" applyAlignment="1">
      <alignment horizontal="center" vertical="center" wrapText="1"/>
      <protection/>
    </xf>
    <xf numFmtId="0" fontId="6" fillId="14" borderId="15" xfId="63" applyFont="1" applyFill="1" applyBorder="1" applyAlignment="1">
      <alignment horizontal="center" vertical="center" wrapText="1"/>
      <protection/>
    </xf>
    <xf numFmtId="0" fontId="6" fillId="14" borderId="16" xfId="63" applyFont="1" applyFill="1" applyBorder="1" applyAlignment="1">
      <alignment horizontal="center" vertical="center" wrapText="1"/>
      <protection/>
    </xf>
    <xf numFmtId="0" fontId="6" fillId="14" borderId="17" xfId="63" applyFont="1" applyFill="1" applyBorder="1">
      <alignment/>
      <protection/>
    </xf>
    <xf numFmtId="0" fontId="6" fillId="14" borderId="17" xfId="63" applyFont="1" applyFill="1" applyBorder="1" applyAlignment="1">
      <alignment horizontal="right"/>
      <protection/>
    </xf>
    <xf numFmtId="4" fontId="6" fillId="14" borderId="18" xfId="63" applyNumberFormat="1" applyFont="1" applyFill="1" applyBorder="1" applyAlignment="1">
      <alignment horizontal="right" vertical="center" wrapText="1"/>
      <protection/>
    </xf>
    <xf numFmtId="0" fontId="6" fillId="26" borderId="11" xfId="63" applyFont="1" applyFill="1" applyBorder="1" applyAlignment="1">
      <alignment horizontal="centerContinuous"/>
      <protection/>
    </xf>
    <xf numFmtId="0" fontId="6" fillId="26" borderId="15" xfId="63" applyFont="1" applyFill="1" applyBorder="1" applyAlignment="1">
      <alignment horizontal="centerContinuous"/>
      <protection/>
    </xf>
    <xf numFmtId="0" fontId="6" fillId="26" borderId="13" xfId="63" applyFont="1" applyFill="1" applyBorder="1">
      <alignment/>
      <protection/>
    </xf>
    <xf numFmtId="4" fontId="6" fillId="26" borderId="13" xfId="63" applyNumberFormat="1" applyFont="1" applyFill="1" applyBorder="1" applyAlignment="1">
      <alignment horizontal="right"/>
      <protection/>
    </xf>
    <xf numFmtId="49" fontId="2" fillId="24" borderId="0" xfId="63" applyNumberFormat="1" applyFont="1" applyFill="1">
      <alignment/>
      <protection/>
    </xf>
    <xf numFmtId="0" fontId="4" fillId="24" borderId="0" xfId="63" applyNumberFormat="1" applyFont="1" applyFill="1">
      <alignment/>
      <protection/>
    </xf>
    <xf numFmtId="180" fontId="7" fillId="24" borderId="0" xfId="63" applyNumberFormat="1" applyFont="1" applyFill="1">
      <alignment/>
      <protection/>
    </xf>
    <xf numFmtId="178" fontId="1" fillId="25" borderId="0" xfId="63" applyNumberFormat="1" applyFont="1" applyFill="1" applyAlignment="1">
      <alignment horizontal="centerContinuous" vertical="center"/>
      <protection/>
    </xf>
    <xf numFmtId="178" fontId="2" fillId="25" borderId="0" xfId="63" applyNumberFormat="1" applyFont="1" applyFill="1" applyAlignment="1">
      <alignment horizontal="centerContinuous"/>
      <protection/>
    </xf>
    <xf numFmtId="178" fontId="2" fillId="25" borderId="0" xfId="63" applyNumberFormat="1" applyFont="1" applyFill="1" applyAlignment="1">
      <alignment vertical="center"/>
      <protection/>
    </xf>
    <xf numFmtId="0" fontId="3" fillId="17" borderId="15" xfId="63" applyFont="1" applyFill="1" applyBorder="1" applyAlignment="1">
      <alignment horizontal="centerContinuous" vertical="center" wrapText="1"/>
      <protection/>
    </xf>
    <xf numFmtId="0" fontId="3" fillId="17" borderId="13" xfId="63" applyFont="1" applyFill="1" applyBorder="1" applyAlignment="1">
      <alignment horizontal="centerContinuous" vertical="center" wrapText="1"/>
      <protection/>
    </xf>
    <xf numFmtId="178" fontId="3" fillId="17" borderId="10" xfId="63" applyNumberFormat="1" applyFont="1" applyFill="1" applyBorder="1" applyAlignment="1">
      <alignment horizontal="center" vertical="center" wrapText="1"/>
      <protection/>
    </xf>
    <xf numFmtId="178" fontId="3" fillId="17" borderId="12" xfId="63" applyNumberFormat="1" applyFont="1" applyFill="1" applyBorder="1" applyAlignment="1">
      <alignment horizontal="center" vertical="center" wrapText="1"/>
      <protection/>
    </xf>
    <xf numFmtId="4" fontId="2" fillId="0" borderId="12" xfId="22" applyNumberFormat="1" applyFont="1" applyBorder="1" applyAlignment="1">
      <alignment horizontal="right"/>
    </xf>
    <xf numFmtId="0" fontId="2" fillId="0" borderId="12" xfId="63" applyFont="1" applyBorder="1">
      <alignment/>
      <protection/>
    </xf>
    <xf numFmtId="180" fontId="2" fillId="0" borderId="12" xfId="63" applyNumberFormat="1" applyFont="1" applyBorder="1" applyAlignment="1">
      <alignment horizontal="center"/>
      <protection/>
    </xf>
    <xf numFmtId="0" fontId="2" fillId="0" borderId="13" xfId="63" applyFont="1" applyBorder="1">
      <alignment/>
      <protection/>
    </xf>
    <xf numFmtId="181" fontId="6" fillId="14" borderId="18" xfId="63" applyNumberFormat="1" applyFont="1" applyFill="1" applyBorder="1" applyAlignment="1">
      <alignment horizontal="center" vertical="center" wrapText="1"/>
      <protection/>
    </xf>
    <xf numFmtId="178" fontId="6" fillId="14" borderId="18" xfId="63" applyNumberFormat="1" applyFont="1" applyFill="1" applyBorder="1" applyAlignment="1">
      <alignment horizontal="center" vertical="center" wrapText="1"/>
      <protection/>
    </xf>
    <xf numFmtId="181" fontId="6" fillId="26" borderId="13" xfId="63" applyNumberFormat="1" applyFont="1" applyFill="1" applyBorder="1">
      <alignment/>
      <protection/>
    </xf>
    <xf numFmtId="4" fontId="6" fillId="26" borderId="13" xfId="63" applyNumberFormat="1" applyFont="1" applyFill="1" applyBorder="1">
      <alignment/>
      <protection/>
    </xf>
    <xf numFmtId="181" fontId="6" fillId="26" borderId="13" xfId="63" applyNumberFormat="1" applyFont="1" applyFill="1" applyBorder="1" applyAlignment="1">
      <alignment horizontal="center" vertical="center" wrapText="1"/>
      <protection/>
    </xf>
    <xf numFmtId="178" fontId="6" fillId="26" borderId="13" xfId="63" applyNumberFormat="1" applyFont="1" applyFill="1" applyBorder="1">
      <alignment/>
      <protection/>
    </xf>
    <xf numFmtId="0" fontId="2" fillId="24" borderId="19" xfId="63" applyFont="1" applyFill="1" applyBorder="1" applyAlignment="1">
      <alignment horizontal="center"/>
      <protection/>
    </xf>
    <xf numFmtId="182" fontId="4" fillId="24" borderId="0" xfId="63" applyNumberFormat="1" applyFill="1">
      <alignment/>
      <protection/>
    </xf>
    <xf numFmtId="43" fontId="4" fillId="24" borderId="0" xfId="22" applyFont="1" applyFill="1" applyBorder="1" applyAlignment="1" applyProtection="1">
      <alignment horizontal="center"/>
      <protection/>
    </xf>
    <xf numFmtId="43" fontId="4" fillId="24" borderId="0" xfId="22" applyFont="1" applyFill="1" applyAlignment="1" applyProtection="1">
      <alignment horizontal="center"/>
      <protection/>
    </xf>
    <xf numFmtId="43" fontId="8" fillId="24" borderId="0" xfId="22" applyFont="1" applyFill="1" applyAlignment="1">
      <alignment/>
    </xf>
    <xf numFmtId="43" fontId="4" fillId="24" borderId="0" xfId="22" applyFont="1" applyFill="1" applyAlignment="1">
      <alignment/>
    </xf>
    <xf numFmtId="0" fontId="8" fillId="24" borderId="0" xfId="63" applyFont="1" applyFill="1">
      <alignment/>
      <protection/>
    </xf>
    <xf numFmtId="183" fontId="8" fillId="24" borderId="0" xfId="63" applyNumberFormat="1" applyFont="1" applyFill="1" applyAlignment="1">
      <alignment horizontal="center"/>
      <protection/>
    </xf>
    <xf numFmtId="180" fontId="4" fillId="24" borderId="0" xfId="63" applyNumberFormat="1" applyFill="1">
      <alignment/>
      <protection/>
    </xf>
    <xf numFmtId="43" fontId="4" fillId="24" borderId="0" xfId="63" applyNumberFormat="1" applyFill="1">
      <alignment/>
      <protection/>
    </xf>
    <xf numFmtId="0" fontId="2" fillId="25" borderId="0" xfId="63" applyFont="1" applyFill="1" applyAlignment="1">
      <alignment horizontal="right"/>
      <protection/>
    </xf>
    <xf numFmtId="0" fontId="2" fillId="25" borderId="0" xfId="63" applyFont="1" applyFill="1" applyAlignment="1">
      <alignment horizontal="right" vertical="center"/>
      <protection/>
    </xf>
    <xf numFmtId="0" fontId="2" fillId="24" borderId="13" xfId="63" applyFont="1" applyFill="1" applyBorder="1" applyAlignment="1">
      <alignment horizontal="center" vertical="center" wrapText="1"/>
      <protection/>
    </xf>
    <xf numFmtId="181" fontId="6" fillId="14" borderId="13" xfId="63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57" fontId="9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4" fontId="9" fillId="0" borderId="13" xfId="0" applyNumberFormat="1" applyFont="1" applyBorder="1" applyAlignment="1">
      <alignment horizontal="center" vertical="center"/>
    </xf>
    <xf numFmtId="43" fontId="9" fillId="0" borderId="13" xfId="22" applyFont="1" applyBorder="1" applyAlignment="1">
      <alignment horizontal="center" vertical="center"/>
    </xf>
    <xf numFmtId="18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3" fontId="9" fillId="0" borderId="0" xfId="22" applyFont="1" applyAlignment="1">
      <alignment vertical="center"/>
    </xf>
    <xf numFmtId="43" fontId="0" fillId="0" borderId="0" xfId="22" applyFont="1" applyAlignment="1">
      <alignment vertical="center"/>
    </xf>
    <xf numFmtId="43" fontId="9" fillId="0" borderId="14" xfId="22" applyFont="1" applyBorder="1" applyAlignment="1">
      <alignment horizontal="center" vertical="center"/>
    </xf>
    <xf numFmtId="43" fontId="9" fillId="0" borderId="15" xfId="22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3" fontId="9" fillId="0" borderId="13" xfId="22" applyFont="1" applyBorder="1" applyAlignment="1">
      <alignment vertical="center"/>
    </xf>
    <xf numFmtId="43" fontId="9" fillId="0" borderId="13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43" fontId="0" fillId="0" borderId="0" xfId="0" applyNumberFormat="1" applyAlignment="1">
      <alignment vertical="center"/>
    </xf>
    <xf numFmtId="0" fontId="13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120;&#29992;&#24213;&#31295;\&#35780;&#20272;&#36164;&#26009;\&#20132;&#26131;&#23454;&#20363;&#21450;&#35780;&#20272;&#20540;&#30830;&#23450;-&#25151;&#236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交易实例基本情况"/>
      <sheetName val="比较因素说明表"/>
      <sheetName val="交易实例"/>
    </sheetNames>
    <sheetDataSet>
      <sheetData sheetId="0">
        <row r="7">
          <cell r="B7" t="str">
            <v>住宅</v>
          </cell>
          <cell r="C7" t="str">
            <v>住宅</v>
          </cell>
          <cell r="D7" t="str">
            <v>住宅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6" sqref="D6"/>
    </sheetView>
  </sheetViews>
  <sheetFormatPr defaultColWidth="23.375" defaultRowHeight="25.5" customHeight="1"/>
  <cols>
    <col min="1" max="1" width="23.375" style="0" customWidth="1"/>
    <col min="2" max="2" width="31.375" style="0" customWidth="1"/>
    <col min="3" max="3" width="29.625" style="0" customWidth="1"/>
    <col min="4" max="4" width="30.25390625" style="0" customWidth="1"/>
  </cols>
  <sheetData>
    <row r="1" spans="1:4" ht="25.5" customHeight="1">
      <c r="A1" s="110" t="s">
        <v>0</v>
      </c>
      <c r="B1" s="110"/>
      <c r="C1" s="110"/>
      <c r="D1" s="110"/>
    </row>
    <row r="3" spans="1:4" ht="25.5" customHeight="1">
      <c r="A3" s="82" t="s">
        <v>1</v>
      </c>
      <c r="B3" s="82" t="s">
        <v>2</v>
      </c>
      <c r="C3" s="82" t="s">
        <v>3</v>
      </c>
      <c r="D3" s="82" t="s">
        <v>4</v>
      </c>
    </row>
    <row r="4" spans="1:4" ht="25.5" customHeight="1">
      <c r="A4" s="83" t="s">
        <v>5</v>
      </c>
      <c r="B4" s="82" t="s">
        <v>6</v>
      </c>
      <c r="C4" s="82" t="s">
        <v>6</v>
      </c>
      <c r="D4" s="82" t="s">
        <v>6</v>
      </c>
    </row>
    <row r="5" spans="1:4" ht="25.5" customHeight="1">
      <c r="A5" s="83" t="s">
        <v>7</v>
      </c>
      <c r="B5" s="82">
        <v>2</v>
      </c>
      <c r="C5" s="82">
        <v>4</v>
      </c>
      <c r="D5" s="82">
        <v>3</v>
      </c>
    </row>
    <row r="6" spans="1:4" ht="25.5" customHeight="1">
      <c r="A6" s="83" t="s">
        <v>8</v>
      </c>
      <c r="B6" s="82">
        <v>72</v>
      </c>
      <c r="C6" s="82">
        <v>50</v>
      </c>
      <c r="D6" s="82">
        <v>59.18</v>
      </c>
    </row>
    <row r="7" spans="1:4" ht="25.5" customHeight="1">
      <c r="A7" s="83" t="s">
        <v>9</v>
      </c>
      <c r="B7" s="82" t="s">
        <v>10</v>
      </c>
      <c r="C7" s="82" t="s">
        <v>10</v>
      </c>
      <c r="D7" s="82" t="s">
        <v>10</v>
      </c>
    </row>
    <row r="8" spans="1:4" ht="25.5" customHeight="1">
      <c r="A8" s="83" t="s">
        <v>11</v>
      </c>
      <c r="B8" s="84">
        <v>42095</v>
      </c>
      <c r="C8" s="84">
        <v>42248</v>
      </c>
      <c r="D8" s="84">
        <v>42156</v>
      </c>
    </row>
    <row r="9" spans="1:4" ht="25.5" customHeight="1">
      <c r="A9" s="83" t="s">
        <v>12</v>
      </c>
      <c r="B9" s="82">
        <f>'交易实例'!B7</f>
        <v>1200</v>
      </c>
      <c r="C9" s="82">
        <f>'交易实例'!C7</f>
        <v>1100</v>
      </c>
      <c r="D9" s="82">
        <f>'交易实例'!D7</f>
        <v>1100</v>
      </c>
    </row>
  </sheetData>
  <sheetProtection/>
  <mergeCells count="1">
    <mergeCell ref="A1:D1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8" sqref="F18"/>
    </sheetView>
  </sheetViews>
  <sheetFormatPr defaultColWidth="9.00390625" defaultRowHeight="22.5" customHeight="1"/>
  <cols>
    <col min="1" max="1" width="7.875" style="0" customWidth="1"/>
    <col min="2" max="2" width="15.00390625" style="0" customWidth="1"/>
    <col min="3" max="3" width="7.75390625" style="0" customWidth="1"/>
    <col min="5" max="6" width="6.375" style="0" customWidth="1"/>
    <col min="9" max="9" width="12.00390625" style="0" customWidth="1"/>
    <col min="10" max="10" width="38.25390625" style="0" customWidth="1"/>
    <col min="11" max="11" width="6.375" style="99" customWidth="1"/>
  </cols>
  <sheetData>
    <row r="1" spans="1:11" ht="28.5" customHeight="1">
      <c r="A1" s="98" t="s">
        <v>13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3" spans="1:11" ht="22.5" customHeight="1">
      <c r="A3" s="100" t="s">
        <v>14</v>
      </c>
      <c r="B3" s="100" t="s">
        <v>15</v>
      </c>
      <c r="C3" s="100" t="s">
        <v>16</v>
      </c>
      <c r="D3" s="100" t="s">
        <v>17</v>
      </c>
      <c r="E3" s="101" t="s">
        <v>18</v>
      </c>
      <c r="F3" s="101" t="s">
        <v>19</v>
      </c>
      <c r="G3" s="100" t="s">
        <v>20</v>
      </c>
      <c r="H3" s="101" t="s">
        <v>21</v>
      </c>
      <c r="I3" s="100" t="s">
        <v>22</v>
      </c>
      <c r="J3" s="101" t="s">
        <v>23</v>
      </c>
      <c r="K3" s="100" t="s">
        <v>24</v>
      </c>
    </row>
    <row r="4" spans="1:11" ht="22.5" customHeight="1">
      <c r="A4" s="100"/>
      <c r="B4" s="100"/>
      <c r="C4" s="100"/>
      <c r="D4" s="100"/>
      <c r="E4" s="102"/>
      <c r="F4" s="102"/>
      <c r="G4" s="100"/>
      <c r="H4" s="102"/>
      <c r="I4" s="100"/>
      <c r="J4" s="102"/>
      <c r="K4" s="103"/>
    </row>
    <row r="5" spans="1:11" ht="22.5" customHeight="1">
      <c r="A5" s="103">
        <v>78221</v>
      </c>
      <c r="B5" s="100" t="s">
        <v>25</v>
      </c>
      <c r="C5" s="100" t="s">
        <v>26</v>
      </c>
      <c r="D5" s="100" t="s">
        <v>27</v>
      </c>
      <c r="E5" s="100">
        <v>7</v>
      </c>
      <c r="F5" s="100">
        <v>1</v>
      </c>
      <c r="G5" s="100">
        <v>83.53</v>
      </c>
      <c r="H5" s="100" t="s">
        <v>28</v>
      </c>
      <c r="I5" s="100" t="s">
        <v>29</v>
      </c>
      <c r="J5" s="100" t="s">
        <v>30</v>
      </c>
      <c r="K5" s="103">
        <v>1</v>
      </c>
    </row>
    <row r="6" spans="1:11" ht="22.5" customHeight="1">
      <c r="A6" s="100">
        <v>78006</v>
      </c>
      <c r="B6" s="100" t="s">
        <v>31</v>
      </c>
      <c r="C6" s="100" t="s">
        <v>26</v>
      </c>
      <c r="D6" s="100" t="s">
        <v>27</v>
      </c>
      <c r="E6" s="100">
        <v>7</v>
      </c>
      <c r="F6" s="100">
        <v>1</v>
      </c>
      <c r="G6" s="100">
        <v>81.74</v>
      </c>
      <c r="H6" s="100" t="s">
        <v>28</v>
      </c>
      <c r="I6" s="100" t="s">
        <v>32</v>
      </c>
      <c r="J6" s="100" t="s">
        <v>33</v>
      </c>
      <c r="K6" s="103">
        <v>1</v>
      </c>
    </row>
    <row r="7" spans="1:11" ht="22.5" customHeight="1">
      <c r="A7" s="100">
        <v>78009</v>
      </c>
      <c r="B7" s="100" t="s">
        <v>34</v>
      </c>
      <c r="C7" s="100" t="s">
        <v>26</v>
      </c>
      <c r="D7" s="100" t="s">
        <v>27</v>
      </c>
      <c r="E7" s="100">
        <v>7</v>
      </c>
      <c r="F7" s="100">
        <v>1</v>
      </c>
      <c r="G7" s="100">
        <v>81.74</v>
      </c>
      <c r="H7" s="100" t="s">
        <v>28</v>
      </c>
      <c r="I7" s="100" t="s">
        <v>35</v>
      </c>
      <c r="J7" s="100" t="s">
        <v>33</v>
      </c>
      <c r="K7" s="103">
        <v>1</v>
      </c>
    </row>
    <row r="8" spans="1:11" ht="22.5" customHeight="1">
      <c r="A8" s="100">
        <v>78007</v>
      </c>
      <c r="B8" s="100" t="s">
        <v>36</v>
      </c>
      <c r="C8" s="100" t="s">
        <v>26</v>
      </c>
      <c r="D8" s="100" t="s">
        <v>27</v>
      </c>
      <c r="E8" s="100">
        <v>7</v>
      </c>
      <c r="F8" s="100">
        <v>1</v>
      </c>
      <c r="G8" s="100">
        <v>70.74</v>
      </c>
      <c r="H8" s="100" t="s">
        <v>28</v>
      </c>
      <c r="I8" s="100" t="s">
        <v>37</v>
      </c>
      <c r="J8" s="100" t="s">
        <v>38</v>
      </c>
      <c r="K8" s="103">
        <v>0.97</v>
      </c>
    </row>
    <row r="9" spans="1:11" ht="22.5" customHeight="1">
      <c r="A9" s="100">
        <v>78005</v>
      </c>
      <c r="B9" s="100" t="s">
        <v>39</v>
      </c>
      <c r="C9" s="100" t="s">
        <v>26</v>
      </c>
      <c r="D9" s="100" t="s">
        <v>27</v>
      </c>
      <c r="E9" s="100">
        <v>7</v>
      </c>
      <c r="F9" s="100">
        <v>2</v>
      </c>
      <c r="G9" s="100">
        <v>97.64</v>
      </c>
      <c r="H9" s="100" t="s">
        <v>28</v>
      </c>
      <c r="I9" s="100" t="s">
        <v>35</v>
      </c>
      <c r="J9" s="100" t="s">
        <v>40</v>
      </c>
      <c r="K9" s="103">
        <v>0.8</v>
      </c>
    </row>
    <row r="10" spans="1:11" ht="22.5" customHeight="1">
      <c r="A10" s="100">
        <v>78008</v>
      </c>
      <c r="B10" s="100" t="s">
        <v>41</v>
      </c>
      <c r="C10" s="100" t="s">
        <v>26</v>
      </c>
      <c r="D10" s="100" t="s">
        <v>27</v>
      </c>
      <c r="E10" s="100">
        <v>7</v>
      </c>
      <c r="F10" s="100">
        <v>2</v>
      </c>
      <c r="G10" s="100">
        <v>81.14</v>
      </c>
      <c r="H10" s="100" t="s">
        <v>28</v>
      </c>
      <c r="I10" s="100" t="s">
        <v>35</v>
      </c>
      <c r="J10" s="100" t="s">
        <v>40</v>
      </c>
      <c r="K10" s="103">
        <v>0.8</v>
      </c>
    </row>
    <row r="11" spans="1:11" ht="22.5" customHeight="1">
      <c r="A11" s="100">
        <v>78002</v>
      </c>
      <c r="B11" s="100" t="s">
        <v>42</v>
      </c>
      <c r="C11" s="100" t="s">
        <v>26</v>
      </c>
      <c r="D11" s="100" t="s">
        <v>27</v>
      </c>
      <c r="E11" s="100">
        <v>7</v>
      </c>
      <c r="F11" s="100">
        <v>2</v>
      </c>
      <c r="G11" s="100">
        <v>99.41</v>
      </c>
      <c r="H11" s="100" t="s">
        <v>28</v>
      </c>
      <c r="I11" s="100" t="s">
        <v>35</v>
      </c>
      <c r="J11" s="100" t="s">
        <v>40</v>
      </c>
      <c r="K11" s="103">
        <v>0.8</v>
      </c>
    </row>
    <row r="12" spans="1:11" ht="22.5" customHeight="1">
      <c r="A12" s="100">
        <v>70737</v>
      </c>
      <c r="B12" s="100" t="s">
        <v>43</v>
      </c>
      <c r="C12" s="100" t="s">
        <v>26</v>
      </c>
      <c r="D12" s="100" t="s">
        <v>27</v>
      </c>
      <c r="E12" s="100">
        <v>7</v>
      </c>
      <c r="F12" s="100">
        <v>2</v>
      </c>
      <c r="G12" s="100">
        <v>97.94</v>
      </c>
      <c r="H12" s="100" t="s">
        <v>28</v>
      </c>
      <c r="I12" s="100" t="s">
        <v>35</v>
      </c>
      <c r="J12" s="100" t="s">
        <v>40</v>
      </c>
      <c r="K12" s="103">
        <v>0.8</v>
      </c>
    </row>
    <row r="13" spans="1:11" ht="22.5" customHeight="1">
      <c r="A13" s="100">
        <v>78003</v>
      </c>
      <c r="B13" s="100" t="s">
        <v>44</v>
      </c>
      <c r="C13" s="100" t="s">
        <v>26</v>
      </c>
      <c r="D13" s="100" t="s">
        <v>27</v>
      </c>
      <c r="E13" s="100">
        <v>7</v>
      </c>
      <c r="F13" s="100">
        <v>1</v>
      </c>
      <c r="G13" s="100">
        <v>57.91</v>
      </c>
      <c r="H13" s="100" t="s">
        <v>28</v>
      </c>
      <c r="I13" s="100" t="s">
        <v>35</v>
      </c>
      <c r="J13" s="100" t="s">
        <v>45</v>
      </c>
      <c r="K13" s="103">
        <v>0.5</v>
      </c>
    </row>
    <row r="14" spans="1:11" ht="22.5" customHeight="1">
      <c r="A14" s="100">
        <v>78004</v>
      </c>
      <c r="B14" s="100" t="s">
        <v>46</v>
      </c>
      <c r="C14" s="100" t="s">
        <v>26</v>
      </c>
      <c r="D14" s="100" t="s">
        <v>27</v>
      </c>
      <c r="E14" s="100">
        <v>7</v>
      </c>
      <c r="F14" s="100">
        <v>1</v>
      </c>
      <c r="G14" s="100">
        <v>67.91</v>
      </c>
      <c r="H14" s="100" t="s">
        <v>28</v>
      </c>
      <c r="I14" s="100" t="s">
        <v>37</v>
      </c>
      <c r="J14" s="100" t="s">
        <v>38</v>
      </c>
      <c r="K14" s="103">
        <v>0.94</v>
      </c>
    </row>
    <row r="15" spans="1:11" ht="22.5" customHeight="1">
      <c r="A15" s="100"/>
      <c r="B15" s="100" t="s">
        <v>47</v>
      </c>
      <c r="C15" s="100"/>
      <c r="D15" s="100"/>
      <c r="E15" s="100"/>
      <c r="F15" s="100"/>
      <c r="G15" s="100">
        <v>819.7</v>
      </c>
      <c r="H15" s="100"/>
      <c r="I15" s="100"/>
      <c r="J15" s="100"/>
      <c r="K15" s="103"/>
    </row>
    <row r="16" spans="1:11" ht="22.5" customHeight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108"/>
    </row>
  </sheetData>
  <sheetProtection/>
  <mergeCells count="12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28" right="0.16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D16" sqref="D16"/>
    </sheetView>
  </sheetViews>
  <sheetFormatPr defaultColWidth="9.00390625" defaultRowHeight="22.5" customHeight="1"/>
  <cols>
    <col min="1" max="1" width="7.875" style="0" customWidth="1"/>
    <col min="2" max="2" width="15.00390625" style="0" customWidth="1"/>
    <col min="3" max="3" width="6.375" style="0" customWidth="1"/>
    <col min="4" max="4" width="7.375" style="0" customWidth="1"/>
    <col min="5" max="5" width="4.00390625" style="0" customWidth="1"/>
    <col min="6" max="6" width="4.125" style="0" customWidth="1"/>
    <col min="7" max="7" width="7.75390625" style="0" customWidth="1"/>
    <col min="8" max="8" width="11.25390625" style="0" customWidth="1"/>
    <col min="9" max="9" width="23.25390625" style="0" customWidth="1"/>
    <col min="10" max="10" width="6.375" style="99" customWidth="1"/>
    <col min="11" max="12" width="9.875" style="0" customWidth="1"/>
    <col min="13" max="13" width="9.50390625" style="0" customWidth="1"/>
    <col min="14" max="14" width="13.375" style="0" customWidth="1"/>
  </cols>
  <sheetData>
    <row r="1" spans="1:14" ht="30.75" customHeight="1">
      <c r="A1" s="98" t="s">
        <v>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3" spans="1:14" ht="22.5" customHeight="1">
      <c r="A3" s="100" t="s">
        <v>14</v>
      </c>
      <c r="B3" s="100" t="s">
        <v>15</v>
      </c>
      <c r="C3" s="100" t="s">
        <v>16</v>
      </c>
      <c r="D3" s="100" t="s">
        <v>17</v>
      </c>
      <c r="E3" s="101" t="s">
        <v>18</v>
      </c>
      <c r="F3" s="101" t="s">
        <v>19</v>
      </c>
      <c r="G3" s="100" t="s">
        <v>20</v>
      </c>
      <c r="H3" s="100" t="s">
        <v>22</v>
      </c>
      <c r="I3" s="100" t="s">
        <v>49</v>
      </c>
      <c r="J3" s="100" t="s">
        <v>24</v>
      </c>
      <c r="K3" s="82" t="s">
        <v>50</v>
      </c>
      <c r="L3" s="82" t="s">
        <v>51</v>
      </c>
      <c r="M3" s="82" t="s">
        <v>52</v>
      </c>
      <c r="N3" s="104" t="s">
        <v>53</v>
      </c>
    </row>
    <row r="4" spans="1:14" ht="22.5" customHeight="1">
      <c r="A4" s="100"/>
      <c r="B4" s="100"/>
      <c r="C4" s="100"/>
      <c r="D4" s="100"/>
      <c r="E4" s="102"/>
      <c r="F4" s="102"/>
      <c r="G4" s="100"/>
      <c r="H4" s="100"/>
      <c r="I4" s="100"/>
      <c r="J4" s="103"/>
      <c r="K4" s="82"/>
      <c r="L4" s="82"/>
      <c r="M4" s="82"/>
      <c r="N4" s="105"/>
    </row>
    <row r="5" spans="1:14" ht="22.5" customHeight="1">
      <c r="A5" s="103">
        <v>78221</v>
      </c>
      <c r="B5" s="100" t="s">
        <v>25</v>
      </c>
      <c r="C5" s="100" t="s">
        <v>26</v>
      </c>
      <c r="D5" s="100" t="s">
        <v>27</v>
      </c>
      <c r="E5" s="100">
        <v>7</v>
      </c>
      <c r="F5" s="100">
        <v>1</v>
      </c>
      <c r="G5" s="100">
        <v>83.53</v>
      </c>
      <c r="H5" s="100" t="s">
        <v>29</v>
      </c>
      <c r="I5" s="100" t="s">
        <v>54</v>
      </c>
      <c r="J5" s="103">
        <v>1</v>
      </c>
      <c r="K5" s="106">
        <v>2850</v>
      </c>
      <c r="L5" s="106">
        <f aca="true" t="shared" si="0" ref="L5:L14">J5*K5</f>
        <v>2850</v>
      </c>
      <c r="M5" s="106">
        <v>2850</v>
      </c>
      <c r="N5" s="106">
        <f aca="true" t="shared" si="1" ref="N5:N14">M5*G5</f>
        <v>238060.5</v>
      </c>
    </row>
    <row r="6" spans="1:14" ht="22.5" customHeight="1">
      <c r="A6" s="100">
        <v>78006</v>
      </c>
      <c r="B6" s="100" t="s">
        <v>31</v>
      </c>
      <c r="C6" s="100" t="s">
        <v>26</v>
      </c>
      <c r="D6" s="100" t="s">
        <v>27</v>
      </c>
      <c r="E6" s="100">
        <v>7</v>
      </c>
      <c r="F6" s="100">
        <v>1</v>
      </c>
      <c r="G6" s="100">
        <v>81.74</v>
      </c>
      <c r="H6" s="100" t="s">
        <v>32</v>
      </c>
      <c r="I6" s="100" t="s">
        <v>54</v>
      </c>
      <c r="J6" s="103">
        <v>1</v>
      </c>
      <c r="K6" s="106">
        <v>2850</v>
      </c>
      <c r="L6" s="106">
        <f t="shared" si="0"/>
        <v>2850</v>
      </c>
      <c r="M6" s="106">
        <v>2850</v>
      </c>
      <c r="N6" s="106">
        <f t="shared" si="1"/>
        <v>232958.99999999997</v>
      </c>
    </row>
    <row r="7" spans="1:14" ht="22.5" customHeight="1">
      <c r="A7" s="100">
        <v>78009</v>
      </c>
      <c r="B7" s="100" t="s">
        <v>34</v>
      </c>
      <c r="C7" s="100" t="s">
        <v>26</v>
      </c>
      <c r="D7" s="100" t="s">
        <v>27</v>
      </c>
      <c r="E7" s="100">
        <v>7</v>
      </c>
      <c r="F7" s="100">
        <v>1</v>
      </c>
      <c r="G7" s="100">
        <v>81.74</v>
      </c>
      <c r="H7" s="100" t="s">
        <v>35</v>
      </c>
      <c r="I7" s="100" t="s">
        <v>54</v>
      </c>
      <c r="J7" s="103">
        <v>1</v>
      </c>
      <c r="K7" s="106">
        <v>2850</v>
      </c>
      <c r="L7" s="106">
        <f t="shared" si="0"/>
        <v>2850</v>
      </c>
      <c r="M7" s="106">
        <v>2850</v>
      </c>
      <c r="N7" s="106">
        <f t="shared" si="1"/>
        <v>232958.99999999997</v>
      </c>
    </row>
    <row r="8" spans="1:14" ht="22.5" customHeight="1">
      <c r="A8" s="100">
        <v>78007</v>
      </c>
      <c r="B8" s="100" t="s">
        <v>36</v>
      </c>
      <c r="C8" s="100" t="s">
        <v>26</v>
      </c>
      <c r="D8" s="100" t="s">
        <v>27</v>
      </c>
      <c r="E8" s="100">
        <v>7</v>
      </c>
      <c r="F8" s="100">
        <v>1</v>
      </c>
      <c r="G8" s="100">
        <v>70.74</v>
      </c>
      <c r="H8" s="100" t="s">
        <v>37</v>
      </c>
      <c r="I8" s="100" t="s">
        <v>54</v>
      </c>
      <c r="J8" s="103">
        <v>0.97</v>
      </c>
      <c r="K8" s="106">
        <v>2850</v>
      </c>
      <c r="L8" s="106">
        <f t="shared" si="0"/>
        <v>2764.5</v>
      </c>
      <c r="M8" s="106">
        <v>2760</v>
      </c>
      <c r="N8" s="106">
        <f t="shared" si="1"/>
        <v>195242.4</v>
      </c>
    </row>
    <row r="9" spans="1:14" ht="22.5" customHeight="1">
      <c r="A9" s="100">
        <v>78005</v>
      </c>
      <c r="B9" s="100" t="s">
        <v>39</v>
      </c>
      <c r="C9" s="100" t="s">
        <v>26</v>
      </c>
      <c r="D9" s="100" t="s">
        <v>27</v>
      </c>
      <c r="E9" s="100">
        <v>7</v>
      </c>
      <c r="F9" s="100">
        <v>2</v>
      </c>
      <c r="G9" s="100">
        <v>97.64</v>
      </c>
      <c r="H9" s="100" t="s">
        <v>35</v>
      </c>
      <c r="I9" s="100" t="s">
        <v>55</v>
      </c>
      <c r="J9" s="103">
        <v>0.8</v>
      </c>
      <c r="K9" s="106">
        <v>2850</v>
      </c>
      <c r="L9" s="106">
        <f t="shared" si="0"/>
        <v>2280</v>
      </c>
      <c r="M9" s="106">
        <v>2280</v>
      </c>
      <c r="N9" s="106">
        <f t="shared" si="1"/>
        <v>222619.2</v>
      </c>
    </row>
    <row r="10" spans="1:14" ht="22.5" customHeight="1">
      <c r="A10" s="100">
        <v>78008</v>
      </c>
      <c r="B10" s="100" t="s">
        <v>41</v>
      </c>
      <c r="C10" s="100" t="s">
        <v>26</v>
      </c>
      <c r="D10" s="100" t="s">
        <v>27</v>
      </c>
      <c r="E10" s="100">
        <v>7</v>
      </c>
      <c r="F10" s="100">
        <v>2</v>
      </c>
      <c r="G10" s="100">
        <v>81.14</v>
      </c>
      <c r="H10" s="100" t="s">
        <v>35</v>
      </c>
      <c r="I10" s="100" t="s">
        <v>55</v>
      </c>
      <c r="J10" s="103">
        <v>0.8</v>
      </c>
      <c r="K10" s="106">
        <v>2850</v>
      </c>
      <c r="L10" s="106">
        <f t="shared" si="0"/>
        <v>2280</v>
      </c>
      <c r="M10" s="106">
        <v>2280</v>
      </c>
      <c r="N10" s="106">
        <f t="shared" si="1"/>
        <v>184999.2</v>
      </c>
    </row>
    <row r="11" spans="1:14" ht="22.5" customHeight="1">
      <c r="A11" s="100">
        <v>78002</v>
      </c>
      <c r="B11" s="100" t="s">
        <v>42</v>
      </c>
      <c r="C11" s="100" t="s">
        <v>26</v>
      </c>
      <c r="D11" s="100" t="s">
        <v>27</v>
      </c>
      <c r="E11" s="100">
        <v>7</v>
      </c>
      <c r="F11" s="100">
        <v>2</v>
      </c>
      <c r="G11" s="100">
        <v>99.41</v>
      </c>
      <c r="H11" s="100" t="s">
        <v>35</v>
      </c>
      <c r="I11" s="100" t="s">
        <v>55</v>
      </c>
      <c r="J11" s="103">
        <v>0.8</v>
      </c>
      <c r="K11" s="106">
        <v>2850</v>
      </c>
      <c r="L11" s="106">
        <f t="shared" si="0"/>
        <v>2280</v>
      </c>
      <c r="M11" s="106">
        <v>2280</v>
      </c>
      <c r="N11" s="106">
        <f t="shared" si="1"/>
        <v>226654.8</v>
      </c>
    </row>
    <row r="12" spans="1:14" ht="22.5" customHeight="1">
      <c r="A12" s="100">
        <v>70737</v>
      </c>
      <c r="B12" s="100" t="s">
        <v>43</v>
      </c>
      <c r="C12" s="100" t="s">
        <v>26</v>
      </c>
      <c r="D12" s="100" t="s">
        <v>27</v>
      </c>
      <c r="E12" s="100">
        <v>7</v>
      </c>
      <c r="F12" s="100">
        <v>2</v>
      </c>
      <c r="G12" s="100">
        <v>97.94</v>
      </c>
      <c r="H12" s="100" t="s">
        <v>35</v>
      </c>
      <c r="I12" s="100" t="s">
        <v>55</v>
      </c>
      <c r="J12" s="103">
        <v>0.8</v>
      </c>
      <c r="K12" s="106">
        <v>2850</v>
      </c>
      <c r="L12" s="106">
        <f t="shared" si="0"/>
        <v>2280</v>
      </c>
      <c r="M12" s="106">
        <v>2280</v>
      </c>
      <c r="N12" s="106">
        <f t="shared" si="1"/>
        <v>223303.19999999998</v>
      </c>
    </row>
    <row r="13" spans="1:14" ht="22.5" customHeight="1">
      <c r="A13" s="100">
        <v>78003</v>
      </c>
      <c r="B13" s="100" t="s">
        <v>44</v>
      </c>
      <c r="C13" s="100" t="s">
        <v>26</v>
      </c>
      <c r="D13" s="100" t="s">
        <v>27</v>
      </c>
      <c r="E13" s="100">
        <v>7</v>
      </c>
      <c r="F13" s="100">
        <v>1</v>
      </c>
      <c r="G13" s="100">
        <v>57.91</v>
      </c>
      <c r="H13" s="100" t="s">
        <v>35</v>
      </c>
      <c r="I13" s="100" t="s">
        <v>54</v>
      </c>
      <c r="J13" s="103">
        <v>0.5</v>
      </c>
      <c r="K13" s="106">
        <v>2850</v>
      </c>
      <c r="L13" s="106">
        <f t="shared" si="0"/>
        <v>1425</v>
      </c>
      <c r="M13" s="106">
        <v>1430</v>
      </c>
      <c r="N13" s="106">
        <f t="shared" si="1"/>
        <v>82811.29999999999</v>
      </c>
    </row>
    <row r="14" spans="1:14" ht="22.5" customHeight="1">
      <c r="A14" s="100">
        <v>78004</v>
      </c>
      <c r="B14" s="100" t="s">
        <v>46</v>
      </c>
      <c r="C14" s="100" t="s">
        <v>26</v>
      </c>
      <c r="D14" s="100" t="s">
        <v>27</v>
      </c>
      <c r="E14" s="100">
        <v>7</v>
      </c>
      <c r="F14" s="100">
        <v>1</v>
      </c>
      <c r="G14" s="100">
        <v>67.91</v>
      </c>
      <c r="H14" s="100" t="s">
        <v>37</v>
      </c>
      <c r="I14" s="100" t="s">
        <v>56</v>
      </c>
      <c r="J14" s="103">
        <v>0.94</v>
      </c>
      <c r="K14" s="106">
        <v>2850</v>
      </c>
      <c r="L14" s="106">
        <f t="shared" si="0"/>
        <v>2679</v>
      </c>
      <c r="M14" s="106">
        <v>2680</v>
      </c>
      <c r="N14" s="106">
        <f t="shared" si="1"/>
        <v>181998.8</v>
      </c>
    </row>
    <row r="15" spans="1:14" ht="22.5" customHeight="1">
      <c r="A15" s="100"/>
      <c r="B15" s="100" t="s">
        <v>47</v>
      </c>
      <c r="C15" s="100"/>
      <c r="D15" s="100"/>
      <c r="E15" s="100"/>
      <c r="F15" s="100"/>
      <c r="G15" s="100">
        <v>819.7</v>
      </c>
      <c r="H15" s="100"/>
      <c r="I15" s="100"/>
      <c r="J15" s="103"/>
      <c r="K15" s="87"/>
      <c r="L15" s="87"/>
      <c r="M15" s="87"/>
      <c r="N15" s="107">
        <f>SUM(N5:N14)</f>
        <v>2021607.4000000001</v>
      </c>
    </row>
    <row r="16" spans="1:14" ht="22.5" customHeight="1">
      <c r="A16" s="81"/>
      <c r="B16" s="81"/>
      <c r="C16" s="81"/>
      <c r="D16" s="81"/>
      <c r="E16" s="81"/>
      <c r="F16" s="81"/>
      <c r="G16" s="81"/>
      <c r="H16" s="81"/>
      <c r="I16" s="81"/>
      <c r="J16" s="108"/>
      <c r="K16" s="81"/>
      <c r="L16" s="81"/>
      <c r="M16" s="81"/>
      <c r="N16" s="81"/>
    </row>
    <row r="17" ht="22.5" customHeight="1">
      <c r="N17" s="109"/>
    </row>
  </sheetData>
  <sheetProtection/>
  <mergeCells count="15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17" right="0.16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E17" sqref="E17"/>
    </sheetView>
  </sheetViews>
  <sheetFormatPr defaultColWidth="9.00390625" defaultRowHeight="14.25"/>
  <cols>
    <col min="1" max="1" width="21.25390625" style="0" customWidth="1"/>
    <col min="2" max="5" width="23.50390625" style="0" customWidth="1"/>
  </cols>
  <sheetData>
    <row r="1" spans="1:5" ht="32.25" customHeight="1">
      <c r="A1" s="98" t="s">
        <v>57</v>
      </c>
      <c r="B1" s="98"/>
      <c r="C1" s="98"/>
      <c r="D1" s="98"/>
      <c r="E1" s="98"/>
    </row>
    <row r="3" spans="1:5" s="97" customFormat="1" ht="22.5" customHeight="1">
      <c r="A3" s="82" t="s">
        <v>1</v>
      </c>
      <c r="B3" s="82" t="s">
        <v>58</v>
      </c>
      <c r="C3" s="82" t="s">
        <v>2</v>
      </c>
      <c r="D3" s="82" t="s">
        <v>3</v>
      </c>
      <c r="E3" s="82" t="s">
        <v>4</v>
      </c>
    </row>
    <row r="4" spans="1:5" s="97" customFormat="1" ht="22.5" customHeight="1">
      <c r="A4" s="83" t="s">
        <v>59</v>
      </c>
      <c r="B4" s="82" t="s">
        <v>60</v>
      </c>
      <c r="C4" s="82" t="s">
        <v>60</v>
      </c>
      <c r="D4" s="82" t="s">
        <v>60</v>
      </c>
      <c r="E4" s="82" t="s">
        <v>60</v>
      </c>
    </row>
    <row r="5" spans="1:5" s="97" customFormat="1" ht="22.5" customHeight="1">
      <c r="A5" s="83" t="s">
        <v>61</v>
      </c>
      <c r="B5" s="82"/>
      <c r="C5" s="82" t="s">
        <v>62</v>
      </c>
      <c r="D5" s="82" t="s">
        <v>62</v>
      </c>
      <c r="E5" s="82" t="s">
        <v>62</v>
      </c>
    </row>
    <row r="6" spans="1:5" s="97" customFormat="1" ht="22.5" customHeight="1">
      <c r="A6" s="83" t="s">
        <v>63</v>
      </c>
      <c r="B6" s="83"/>
      <c r="C6" s="83"/>
      <c r="D6" s="83"/>
      <c r="E6" s="83"/>
    </row>
    <row r="7" spans="1:5" s="97" customFormat="1" ht="22.5" customHeight="1">
      <c r="A7" s="83" t="s">
        <v>64</v>
      </c>
      <c r="B7" s="82" t="s">
        <v>65</v>
      </c>
      <c r="C7" s="82" t="s">
        <v>65</v>
      </c>
      <c r="D7" s="82" t="s">
        <v>65</v>
      </c>
      <c r="E7" s="82" t="s">
        <v>65</v>
      </c>
    </row>
    <row r="8" spans="1:5" s="97" customFormat="1" ht="22.5" customHeight="1">
      <c r="A8" s="83" t="s">
        <v>66</v>
      </c>
      <c r="B8" s="82" t="s">
        <v>67</v>
      </c>
      <c r="C8" s="82" t="s">
        <v>67</v>
      </c>
      <c r="D8" s="82" t="s">
        <v>67</v>
      </c>
      <c r="E8" s="82" t="s">
        <v>67</v>
      </c>
    </row>
    <row r="9" spans="1:5" s="97" customFormat="1" ht="22.5" customHeight="1">
      <c r="A9" s="83" t="s">
        <v>68</v>
      </c>
      <c r="B9" s="82" t="s">
        <v>69</v>
      </c>
      <c r="C9" s="82" t="s">
        <v>69</v>
      </c>
      <c r="D9" s="82" t="s">
        <v>69</v>
      </c>
      <c r="E9" s="82" t="s">
        <v>69</v>
      </c>
    </row>
    <row r="10" spans="1:5" s="97" customFormat="1" ht="22.5" customHeight="1">
      <c r="A10" s="83" t="s">
        <v>70</v>
      </c>
      <c r="B10" s="82" t="s">
        <v>71</v>
      </c>
      <c r="C10" s="82" t="s">
        <v>71</v>
      </c>
      <c r="D10" s="82" t="s">
        <v>71</v>
      </c>
      <c r="E10" s="82" t="s">
        <v>71</v>
      </c>
    </row>
    <row r="11" spans="1:5" s="97" customFormat="1" ht="22.5" customHeight="1">
      <c r="A11" s="83" t="s">
        <v>72</v>
      </c>
      <c r="B11" s="82" t="str">
        <f>'交易实例基本情况'!B4</f>
        <v>龙腾花园</v>
      </c>
      <c r="C11" s="82" t="str">
        <f>'交易实例基本情况'!C4</f>
        <v>龙腾花园</v>
      </c>
      <c r="D11" s="82" t="str">
        <f>'交易实例基本情况'!D4</f>
        <v>龙腾花园</v>
      </c>
      <c r="E11" s="82" t="s">
        <v>6</v>
      </c>
    </row>
    <row r="12" spans="1:5" s="97" customFormat="1" ht="22.5" customHeight="1">
      <c r="A12" s="83" t="s">
        <v>73</v>
      </c>
      <c r="B12" s="83"/>
      <c r="C12" s="83"/>
      <c r="D12" s="83"/>
      <c r="E12" s="83"/>
    </row>
    <row r="13" spans="1:5" s="97" customFormat="1" ht="22.5" customHeight="1">
      <c r="A13" s="83" t="s">
        <v>74</v>
      </c>
      <c r="B13" s="82" t="s">
        <v>75</v>
      </c>
      <c r="C13" s="82" t="s">
        <v>75</v>
      </c>
      <c r="D13" s="82" t="s">
        <v>75</v>
      </c>
      <c r="E13" s="82" t="s">
        <v>75</v>
      </c>
    </row>
    <row r="14" spans="1:5" s="97" customFormat="1" ht="22.5" customHeight="1">
      <c r="A14" s="83" t="s">
        <v>76</v>
      </c>
      <c r="B14" s="82" t="s">
        <v>71</v>
      </c>
      <c r="C14" s="82" t="s">
        <v>77</v>
      </c>
      <c r="D14" s="82" t="s">
        <v>71</v>
      </c>
      <c r="E14" s="82" t="s">
        <v>71</v>
      </c>
    </row>
    <row r="15" spans="1:5" s="97" customFormat="1" ht="22.5" customHeight="1">
      <c r="A15" s="83" t="s">
        <v>78</v>
      </c>
      <c r="B15" s="82" t="s">
        <v>79</v>
      </c>
      <c r="C15" s="82" t="s">
        <v>79</v>
      </c>
      <c r="D15" s="82" t="s">
        <v>79</v>
      </c>
      <c r="E15" s="82" t="s">
        <v>79</v>
      </c>
    </row>
    <row r="16" spans="1:5" s="97" customFormat="1" ht="22.5" customHeight="1">
      <c r="A16" s="83" t="s">
        <v>80</v>
      </c>
      <c r="B16" s="82" t="s">
        <v>79</v>
      </c>
      <c r="C16" s="82" t="s">
        <v>79</v>
      </c>
      <c r="D16" s="82" t="s">
        <v>79</v>
      </c>
      <c r="E16" s="82" t="s">
        <v>79</v>
      </c>
    </row>
  </sheetData>
  <sheetProtection/>
  <mergeCells count="3">
    <mergeCell ref="A1:E1"/>
    <mergeCell ref="A6:E6"/>
    <mergeCell ref="A12:E12"/>
  </mergeCells>
  <printOptions/>
  <pageMargins left="1.01" right="0.75" top="1.26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I17" sqref="I17"/>
    </sheetView>
  </sheetViews>
  <sheetFormatPr defaultColWidth="9.00390625" defaultRowHeight="18" customHeight="1"/>
  <cols>
    <col min="1" max="1" width="18.75390625" style="0" customWidth="1"/>
    <col min="2" max="2" width="19.00390625" style="0" customWidth="1"/>
    <col min="3" max="3" width="14.75390625" style="0" customWidth="1"/>
    <col min="4" max="4" width="15.875" style="0" customWidth="1"/>
    <col min="5" max="5" width="12.25390625" style="0" customWidth="1"/>
  </cols>
  <sheetData>
    <row r="1" spans="1:4" ht="18" customHeight="1">
      <c r="A1" s="82" t="s">
        <v>1</v>
      </c>
      <c r="B1" s="82" t="s">
        <v>2</v>
      </c>
      <c r="C1" s="82" t="s">
        <v>3</v>
      </c>
      <c r="D1" s="82" t="s">
        <v>4</v>
      </c>
    </row>
    <row r="2" spans="1:4" ht="18" customHeight="1">
      <c r="A2" s="83" t="s">
        <v>5</v>
      </c>
      <c r="B2" s="82" t="str">
        <f>'交易实例基本情况'!B4</f>
        <v>龙腾花园</v>
      </c>
      <c r="C2" s="82" t="str">
        <f>'交易实例基本情况'!C4</f>
        <v>龙腾花园</v>
      </c>
      <c r="D2" s="82" t="str">
        <f>'交易实例基本情况'!D4</f>
        <v>龙腾花园</v>
      </c>
    </row>
    <row r="3" spans="1:4" ht="18" customHeight="1">
      <c r="A3" s="83" t="s">
        <v>7</v>
      </c>
      <c r="B3" s="82">
        <f>'交易实例基本情况'!B5</f>
        <v>2</v>
      </c>
      <c r="C3" s="82">
        <f>'交易实例基本情况'!C5</f>
        <v>4</v>
      </c>
      <c r="D3" s="82">
        <f>'交易实例基本情况'!D5</f>
        <v>3</v>
      </c>
    </row>
    <row r="4" spans="1:4" ht="18" customHeight="1">
      <c r="A4" s="83" t="s">
        <v>8</v>
      </c>
      <c r="B4" s="82">
        <f>'交易实例基本情况'!B6</f>
        <v>72</v>
      </c>
      <c r="C4" s="82">
        <f>'交易实例基本情况'!C6</f>
        <v>50</v>
      </c>
      <c r="D4" s="82">
        <f>'交易实例基本情况'!D6</f>
        <v>59.18</v>
      </c>
    </row>
    <row r="5" spans="1:4" ht="18" customHeight="1">
      <c r="A5" s="83" t="s">
        <v>9</v>
      </c>
      <c r="B5" s="82" t="str">
        <f>'[1]交易实例基本情况'!B7</f>
        <v>住宅</v>
      </c>
      <c r="C5" s="82" t="str">
        <f>'[1]交易实例基本情况'!C7</f>
        <v>住宅</v>
      </c>
      <c r="D5" s="82" t="str">
        <f>'[1]交易实例基本情况'!D7</f>
        <v>住宅</v>
      </c>
    </row>
    <row r="6" spans="1:4" ht="18" customHeight="1">
      <c r="A6" s="83" t="s">
        <v>11</v>
      </c>
      <c r="B6" s="84">
        <f>'交易实例基本情况'!B8</f>
        <v>42095</v>
      </c>
      <c r="C6" s="84">
        <f>'交易实例基本情况'!C8</f>
        <v>42248</v>
      </c>
      <c r="D6" s="84">
        <f>'交易实例基本情况'!D8</f>
        <v>42156</v>
      </c>
    </row>
    <row r="7" spans="1:4" ht="18" customHeight="1">
      <c r="A7" s="83" t="s">
        <v>81</v>
      </c>
      <c r="B7" s="82">
        <v>1200</v>
      </c>
      <c r="C7" s="82">
        <v>1100</v>
      </c>
      <c r="D7" s="82">
        <v>1100</v>
      </c>
    </row>
    <row r="10" spans="1:5" ht="18" customHeight="1">
      <c r="A10" s="85" t="s">
        <v>1</v>
      </c>
      <c r="B10" s="85" t="s">
        <v>58</v>
      </c>
      <c r="C10" s="85" t="s">
        <v>2</v>
      </c>
      <c r="D10" s="85" t="s">
        <v>3</v>
      </c>
      <c r="E10" s="85" t="s">
        <v>4</v>
      </c>
    </row>
    <row r="11" spans="1:5" ht="18" customHeight="1">
      <c r="A11" s="86" t="s">
        <v>59</v>
      </c>
      <c r="B11" s="82" t="s">
        <v>60</v>
      </c>
      <c r="C11" s="82" t="s">
        <v>60</v>
      </c>
      <c r="D11" s="82" t="s">
        <v>60</v>
      </c>
      <c r="E11" s="82" t="s">
        <v>60</v>
      </c>
    </row>
    <row r="12" spans="1:5" ht="18" customHeight="1">
      <c r="A12" s="86" t="s">
        <v>61</v>
      </c>
      <c r="B12" s="82"/>
      <c r="C12" s="82" t="s">
        <v>62</v>
      </c>
      <c r="D12" s="82" t="s">
        <v>62</v>
      </c>
      <c r="E12" s="82" t="s">
        <v>62</v>
      </c>
    </row>
    <row r="13" spans="1:5" ht="18" customHeight="1">
      <c r="A13" s="86" t="s">
        <v>63</v>
      </c>
      <c r="B13" s="86"/>
      <c r="C13" s="86"/>
      <c r="D13" s="86"/>
      <c r="E13" s="86"/>
    </row>
    <row r="14" spans="1:5" ht="18" customHeight="1">
      <c r="A14" s="83" t="s">
        <v>64</v>
      </c>
      <c r="B14" s="82">
        <v>100</v>
      </c>
      <c r="C14" s="82">
        <v>100</v>
      </c>
      <c r="D14" s="82">
        <v>100</v>
      </c>
      <c r="E14" s="82">
        <v>100</v>
      </c>
    </row>
    <row r="15" spans="1:5" ht="18" customHeight="1">
      <c r="A15" s="83" t="s">
        <v>66</v>
      </c>
      <c r="B15" s="82">
        <v>100</v>
      </c>
      <c r="C15" s="82">
        <v>100</v>
      </c>
      <c r="D15" s="82">
        <v>100</v>
      </c>
      <c r="E15" s="82">
        <v>100</v>
      </c>
    </row>
    <row r="16" spans="1:5" ht="18" customHeight="1">
      <c r="A16" s="83" t="s">
        <v>68</v>
      </c>
      <c r="B16" s="82">
        <v>100</v>
      </c>
      <c r="C16" s="82">
        <v>100</v>
      </c>
      <c r="D16" s="82">
        <v>100</v>
      </c>
      <c r="E16" s="82">
        <v>100</v>
      </c>
    </row>
    <row r="17" spans="1:5" ht="18" customHeight="1">
      <c r="A17" s="83" t="s">
        <v>70</v>
      </c>
      <c r="B17" s="82">
        <v>100</v>
      </c>
      <c r="C17" s="82">
        <v>100</v>
      </c>
      <c r="D17" s="82">
        <v>100</v>
      </c>
      <c r="E17" s="82">
        <v>100</v>
      </c>
    </row>
    <row r="18" spans="1:5" ht="18" customHeight="1">
      <c r="A18" s="83" t="s">
        <v>72</v>
      </c>
      <c r="B18" s="82">
        <v>100</v>
      </c>
      <c r="C18" s="82">
        <v>102</v>
      </c>
      <c r="D18" s="82">
        <v>100</v>
      </c>
      <c r="E18" s="82">
        <v>100</v>
      </c>
    </row>
    <row r="19" spans="1:5" ht="18" customHeight="1">
      <c r="A19" s="83" t="s">
        <v>74</v>
      </c>
      <c r="B19" s="82">
        <v>100</v>
      </c>
      <c r="C19" s="82">
        <v>100</v>
      </c>
      <c r="D19" s="82">
        <v>100</v>
      </c>
      <c r="E19" s="82">
        <v>100</v>
      </c>
    </row>
    <row r="20" spans="1:5" ht="18" customHeight="1">
      <c r="A20" s="83" t="s">
        <v>76</v>
      </c>
      <c r="B20" s="82">
        <v>100</v>
      </c>
      <c r="C20" s="82">
        <v>102</v>
      </c>
      <c r="D20" s="82">
        <v>100</v>
      </c>
      <c r="E20" s="82">
        <v>100</v>
      </c>
    </row>
    <row r="21" spans="1:5" ht="18" customHeight="1">
      <c r="A21" s="83" t="s">
        <v>78</v>
      </c>
      <c r="B21" s="82">
        <v>100</v>
      </c>
      <c r="C21" s="82">
        <v>102</v>
      </c>
      <c r="D21" s="82">
        <v>100</v>
      </c>
      <c r="E21" s="82">
        <v>100</v>
      </c>
    </row>
    <row r="22" spans="1:5" ht="18" customHeight="1" hidden="1">
      <c r="A22" s="83" t="s">
        <v>82</v>
      </c>
      <c r="B22" s="82">
        <v>100</v>
      </c>
      <c r="C22" s="82">
        <v>101</v>
      </c>
      <c r="D22" s="82">
        <v>101</v>
      </c>
      <c r="E22" s="82">
        <v>100</v>
      </c>
    </row>
    <row r="23" spans="1:5" ht="18" customHeight="1">
      <c r="A23" s="83" t="s">
        <v>80</v>
      </c>
      <c r="B23" s="82">
        <v>100</v>
      </c>
      <c r="C23" s="82">
        <v>100</v>
      </c>
      <c r="D23" s="82">
        <v>100</v>
      </c>
      <c r="E23" s="82">
        <v>100</v>
      </c>
    </row>
    <row r="25" spans="1:4" s="81" customFormat="1" ht="18" customHeight="1">
      <c r="A25" s="85" t="s">
        <v>83</v>
      </c>
      <c r="B25" s="85" t="s">
        <v>2</v>
      </c>
      <c r="C25" s="85" t="s">
        <v>3</v>
      </c>
      <c r="D25" s="85" t="s">
        <v>4</v>
      </c>
    </row>
    <row r="26" spans="1:4" s="81" customFormat="1" ht="18" customHeight="1">
      <c r="A26" s="83" t="s">
        <v>84</v>
      </c>
      <c r="B26" s="82">
        <f>B7</f>
        <v>1200</v>
      </c>
      <c r="C26" s="82">
        <f>C7</f>
        <v>1100</v>
      </c>
      <c r="D26" s="82">
        <f>D7</f>
        <v>1100</v>
      </c>
    </row>
    <row r="27" spans="1:4" s="81" customFormat="1" ht="18" customHeight="1">
      <c r="A27" s="83" t="s">
        <v>64</v>
      </c>
      <c r="B27" s="87">
        <f aca="true" t="shared" si="0" ref="B27:D36">100/C14</f>
        <v>1</v>
      </c>
      <c r="C27" s="87">
        <f t="shared" si="0"/>
        <v>1</v>
      </c>
      <c r="D27" s="87">
        <f t="shared" si="0"/>
        <v>1</v>
      </c>
    </row>
    <row r="28" spans="1:4" s="81" customFormat="1" ht="18" customHeight="1">
      <c r="A28" s="83" t="s">
        <v>66</v>
      </c>
      <c r="B28" s="87">
        <f t="shared" si="0"/>
        <v>1</v>
      </c>
      <c r="C28" s="87">
        <f t="shared" si="0"/>
        <v>1</v>
      </c>
      <c r="D28" s="87">
        <f t="shared" si="0"/>
        <v>1</v>
      </c>
    </row>
    <row r="29" spans="1:4" s="81" customFormat="1" ht="18" customHeight="1">
      <c r="A29" s="83" t="s">
        <v>68</v>
      </c>
      <c r="B29" s="87">
        <f t="shared" si="0"/>
        <v>1</v>
      </c>
      <c r="C29" s="87">
        <f t="shared" si="0"/>
        <v>1</v>
      </c>
      <c r="D29" s="87">
        <f t="shared" si="0"/>
        <v>1</v>
      </c>
    </row>
    <row r="30" spans="1:4" s="81" customFormat="1" ht="18" customHeight="1">
      <c r="A30" s="83" t="s">
        <v>70</v>
      </c>
      <c r="B30" s="87">
        <f t="shared" si="0"/>
        <v>1</v>
      </c>
      <c r="C30" s="87">
        <f t="shared" si="0"/>
        <v>1</v>
      </c>
      <c r="D30" s="87">
        <f t="shared" si="0"/>
        <v>1</v>
      </c>
    </row>
    <row r="31" spans="1:4" s="81" customFormat="1" ht="18" customHeight="1">
      <c r="A31" s="83" t="s">
        <v>72</v>
      </c>
      <c r="B31" s="87">
        <f t="shared" si="0"/>
        <v>0.9803921568627451</v>
      </c>
      <c r="C31" s="87">
        <f t="shared" si="0"/>
        <v>1</v>
      </c>
      <c r="D31" s="87">
        <f t="shared" si="0"/>
        <v>1</v>
      </c>
    </row>
    <row r="32" spans="1:4" s="81" customFormat="1" ht="18" customHeight="1">
      <c r="A32" s="83" t="s">
        <v>74</v>
      </c>
      <c r="B32" s="87">
        <f t="shared" si="0"/>
        <v>1</v>
      </c>
      <c r="C32" s="87">
        <f t="shared" si="0"/>
        <v>1</v>
      </c>
      <c r="D32" s="87">
        <f t="shared" si="0"/>
        <v>1</v>
      </c>
    </row>
    <row r="33" spans="1:4" s="81" customFormat="1" ht="18" customHeight="1">
      <c r="A33" s="83" t="s">
        <v>76</v>
      </c>
      <c r="B33" s="87">
        <f t="shared" si="0"/>
        <v>0.9803921568627451</v>
      </c>
      <c r="C33" s="87">
        <f t="shared" si="0"/>
        <v>1</v>
      </c>
      <c r="D33" s="87">
        <f t="shared" si="0"/>
        <v>1</v>
      </c>
    </row>
    <row r="34" spans="1:4" s="81" customFormat="1" ht="18" customHeight="1">
      <c r="A34" s="83" t="s">
        <v>78</v>
      </c>
      <c r="B34" s="87">
        <f t="shared" si="0"/>
        <v>0.9803921568627451</v>
      </c>
      <c r="C34" s="87">
        <f t="shared" si="0"/>
        <v>1</v>
      </c>
      <c r="D34" s="87">
        <f t="shared" si="0"/>
        <v>1</v>
      </c>
    </row>
    <row r="35" spans="1:4" s="81" customFormat="1" ht="18" customHeight="1" hidden="1">
      <c r="A35" s="83" t="s">
        <v>82</v>
      </c>
      <c r="B35" s="87">
        <f t="shared" si="0"/>
        <v>0.9900990099009901</v>
      </c>
      <c r="C35" s="87">
        <f t="shared" si="0"/>
        <v>0.9900990099009901</v>
      </c>
      <c r="D35" s="87">
        <f t="shared" si="0"/>
        <v>1</v>
      </c>
    </row>
    <row r="36" spans="1:4" s="81" customFormat="1" ht="18" customHeight="1">
      <c r="A36" s="83" t="s">
        <v>80</v>
      </c>
      <c r="B36" s="87">
        <f t="shared" si="0"/>
        <v>1</v>
      </c>
      <c r="C36" s="87">
        <f t="shared" si="0"/>
        <v>1</v>
      </c>
      <c r="D36" s="87">
        <f t="shared" si="0"/>
        <v>1</v>
      </c>
    </row>
    <row r="37" spans="1:6" s="81" customFormat="1" ht="18" customHeight="1">
      <c r="A37" s="83" t="s">
        <v>85</v>
      </c>
      <c r="B37" s="87">
        <f>PRODUCT(B27:B36)</f>
        <v>0.9329924104426182</v>
      </c>
      <c r="C37" s="87">
        <f>PRODUCT(C27:C36)</f>
        <v>0.9900990099009901</v>
      </c>
      <c r="D37" s="87">
        <f>PRODUCT(D27:D36)</f>
        <v>1</v>
      </c>
      <c r="E37" s="88"/>
      <c r="F37" s="88"/>
    </row>
    <row r="38" spans="1:6" s="81" customFormat="1" ht="18" customHeight="1">
      <c r="A38" s="83" t="s">
        <v>86</v>
      </c>
      <c r="B38" s="89">
        <f>B26*B37</f>
        <v>1119.590892531142</v>
      </c>
      <c r="C38" s="89">
        <f>C26*C37</f>
        <v>1089.1089108910892</v>
      </c>
      <c r="D38" s="89">
        <f>D26*D37</f>
        <v>1100</v>
      </c>
      <c r="E38" s="88"/>
      <c r="F38" s="88"/>
    </row>
    <row r="39" spans="1:6" ht="18" customHeight="1">
      <c r="A39" s="83" t="s">
        <v>87</v>
      </c>
      <c r="B39" s="90">
        <f>(B38+C38+D38)/3</f>
        <v>1102.899934474077</v>
      </c>
      <c r="C39" s="90"/>
      <c r="D39" s="90"/>
      <c r="E39" s="91"/>
      <c r="F39" s="92"/>
    </row>
    <row r="40" spans="2:4" ht="18" customHeight="1" hidden="1">
      <c r="B40" s="93">
        <v>4700</v>
      </c>
      <c r="C40" s="93">
        <v>3500</v>
      </c>
      <c r="D40" s="93">
        <v>3150</v>
      </c>
    </row>
    <row r="41" spans="2:5" ht="18" customHeight="1" hidden="1">
      <c r="B41" s="93" t="e">
        <f>B40*#REF!/#REF!*#REF!/#REF!</f>
        <v>#REF!</v>
      </c>
      <c r="C41" s="93" t="e">
        <f>C40*#REF!/#REF!*#REF!/#REF!</f>
        <v>#REF!</v>
      </c>
      <c r="D41" s="93" t="e">
        <f>D40*#REF!/#REF!*#REF!/#REF!</f>
        <v>#REF!</v>
      </c>
      <c r="E41" s="94" t="e">
        <f>SUM(B41:D41)</f>
        <v>#REF!</v>
      </c>
    </row>
    <row r="42" spans="2:5" ht="18" customHeight="1" hidden="1">
      <c r="B42" s="93"/>
      <c r="C42" s="93"/>
      <c r="D42" s="93"/>
      <c r="E42" s="94" t="e">
        <f>E41/3</f>
        <v>#REF!</v>
      </c>
    </row>
    <row r="43" spans="2:4" ht="18" customHeight="1" hidden="1">
      <c r="B43" s="93"/>
      <c r="C43" s="93"/>
      <c r="D43" s="93"/>
    </row>
    <row r="44" spans="2:4" ht="18" customHeight="1" hidden="1">
      <c r="B44" s="93"/>
      <c r="C44" s="93"/>
      <c r="D44" s="93"/>
    </row>
    <row r="45" spans="1:4" ht="18" customHeight="1">
      <c r="A45" s="83" t="s">
        <v>88</v>
      </c>
      <c r="B45" s="95">
        <v>1100</v>
      </c>
      <c r="C45" s="95"/>
      <c r="D45" s="96"/>
    </row>
  </sheetData>
  <sheetProtection/>
  <mergeCells count="3">
    <mergeCell ref="A13:E13"/>
    <mergeCell ref="B39:D39"/>
    <mergeCell ref="B45:D45"/>
  </mergeCells>
  <printOptions/>
  <pageMargins left="0.99" right="0.25" top="0.78" bottom="0.5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">
      <selection activeCell="N6" sqref="N6"/>
    </sheetView>
  </sheetViews>
  <sheetFormatPr defaultColWidth="8.75390625" defaultRowHeight="14.25"/>
  <cols>
    <col min="1" max="1" width="2.75390625" style="5" customWidth="1"/>
    <col min="2" max="2" width="23.125" style="6" customWidth="1"/>
    <col min="3" max="3" width="12.00390625" style="7" customWidth="1"/>
    <col min="4" max="4" width="6.375" style="5" customWidth="1"/>
    <col min="5" max="5" width="6.625" style="5" customWidth="1"/>
    <col min="6" max="6" width="7.25390625" style="5" customWidth="1"/>
    <col min="7" max="7" width="6.25390625" style="5" customWidth="1"/>
    <col min="8" max="8" width="11.00390625" style="5" hidden="1" customWidth="1"/>
    <col min="9" max="9" width="9.75390625" style="5" hidden="1" customWidth="1"/>
    <col min="10" max="11" width="9.375" style="5" customWidth="1"/>
    <col min="12" max="12" width="10.75390625" style="5" customWidth="1"/>
    <col min="13" max="13" width="5.00390625" style="5" customWidth="1"/>
    <col min="14" max="14" width="10.75390625" style="5" customWidth="1"/>
    <col min="15" max="15" width="4.375" style="5" customWidth="1"/>
    <col min="16" max="16" width="8.625" style="8" customWidth="1"/>
    <col min="17" max="17" width="7.625" style="5" customWidth="1"/>
    <col min="18" max="19" width="8.75390625" style="5" hidden="1" customWidth="1"/>
    <col min="20" max="21" width="8.75390625" style="5" customWidth="1"/>
    <col min="22" max="22" width="9.625" style="5" bestFit="1" customWidth="1"/>
    <col min="23" max="16384" width="8.75390625" style="5" customWidth="1"/>
  </cols>
  <sheetData>
    <row r="1" spans="1:17" s="1" customFormat="1" ht="38.25" customHeight="1">
      <c r="A1" s="9" t="s">
        <v>89</v>
      </c>
      <c r="B1" s="10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50"/>
      <c r="Q1" s="12"/>
    </row>
    <row r="2" spans="1:17" s="2" customFormat="1" ht="14.25" customHeight="1">
      <c r="A2" s="13"/>
      <c r="B2" s="14" t="s">
        <v>90</v>
      </c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51"/>
      <c r="Q2" s="77" t="s">
        <v>91</v>
      </c>
    </row>
    <row r="3" spans="1:17" s="3" customFormat="1" ht="18.75" customHeight="1">
      <c r="A3" s="17" t="s">
        <v>92</v>
      </c>
      <c r="B3" s="18"/>
      <c r="C3" s="19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52"/>
      <c r="Q3" s="78" t="s">
        <v>93</v>
      </c>
    </row>
    <row r="4" spans="1:17" s="4" customFormat="1" ht="18.75" customHeight="1">
      <c r="A4" s="20" t="s">
        <v>94</v>
      </c>
      <c r="B4" s="21" t="s">
        <v>95</v>
      </c>
      <c r="C4" s="22" t="s">
        <v>96</v>
      </c>
      <c r="D4" s="20" t="s">
        <v>16</v>
      </c>
      <c r="E4" s="20" t="s">
        <v>97</v>
      </c>
      <c r="F4" s="20" t="s">
        <v>20</v>
      </c>
      <c r="G4" s="20" t="s">
        <v>98</v>
      </c>
      <c r="H4" s="23" t="s">
        <v>99</v>
      </c>
      <c r="I4" s="53"/>
      <c r="J4" s="23" t="s">
        <v>100</v>
      </c>
      <c r="K4" s="53"/>
      <c r="L4" s="54" t="s">
        <v>101</v>
      </c>
      <c r="M4" s="54"/>
      <c r="N4" s="54"/>
      <c r="O4" s="20" t="s">
        <v>102</v>
      </c>
      <c r="P4" s="55" t="s">
        <v>103</v>
      </c>
      <c r="Q4" s="20" t="s">
        <v>104</v>
      </c>
    </row>
    <row r="5" spans="1:17" s="4" customFormat="1" ht="17.25" customHeight="1">
      <c r="A5" s="24"/>
      <c r="B5" s="25"/>
      <c r="C5" s="26"/>
      <c r="D5" s="24"/>
      <c r="E5" s="24"/>
      <c r="F5" s="24"/>
      <c r="G5" s="24"/>
      <c r="H5" s="27" t="s">
        <v>105</v>
      </c>
      <c r="I5" s="23" t="s">
        <v>106</v>
      </c>
      <c r="J5" s="27" t="s">
        <v>105</v>
      </c>
      <c r="K5" s="23" t="s">
        <v>106</v>
      </c>
      <c r="L5" s="27" t="s">
        <v>105</v>
      </c>
      <c r="M5" s="23" t="s">
        <v>107</v>
      </c>
      <c r="N5" s="23" t="s">
        <v>106</v>
      </c>
      <c r="O5" s="24"/>
      <c r="P5" s="56"/>
      <c r="Q5" s="24"/>
    </row>
    <row r="6" spans="1:17" s="4" customFormat="1" ht="16.5" customHeight="1">
      <c r="A6" s="28">
        <v>1</v>
      </c>
      <c r="B6" s="29" t="s">
        <v>108</v>
      </c>
      <c r="C6" s="29" t="s">
        <v>10</v>
      </c>
      <c r="D6" s="29" t="s">
        <v>26</v>
      </c>
      <c r="E6" s="28"/>
      <c r="F6" s="30">
        <v>71.33</v>
      </c>
      <c r="G6" s="28"/>
      <c r="H6" s="31"/>
      <c r="I6" s="31"/>
      <c r="J6" s="31"/>
      <c r="K6" s="31"/>
      <c r="L6" s="31"/>
      <c r="M6" s="28"/>
      <c r="N6" s="57">
        <f>P6*F6</f>
        <v>228256</v>
      </c>
      <c r="O6" s="58"/>
      <c r="P6" s="59">
        <v>3200</v>
      </c>
      <c r="Q6" s="79"/>
    </row>
    <row r="7" spans="1:17" s="4" customFormat="1" ht="16.5" customHeight="1">
      <c r="A7" s="32">
        <v>2</v>
      </c>
      <c r="B7" s="33"/>
      <c r="C7" s="33"/>
      <c r="D7" s="29"/>
      <c r="E7" s="28"/>
      <c r="F7" s="32"/>
      <c r="G7" s="28"/>
      <c r="H7" s="34"/>
      <c r="I7" s="34"/>
      <c r="J7" s="34"/>
      <c r="K7" s="31"/>
      <c r="L7" s="31"/>
      <c r="M7" s="32"/>
      <c r="N7" s="57"/>
      <c r="O7" s="60"/>
      <c r="P7" s="59"/>
      <c r="Q7" s="79"/>
    </row>
    <row r="8" spans="1:17" s="4" customFormat="1" ht="16.5" customHeight="1">
      <c r="A8" s="28">
        <v>3</v>
      </c>
      <c r="B8" s="33"/>
      <c r="C8" s="33"/>
      <c r="D8" s="29"/>
      <c r="E8" s="28"/>
      <c r="F8" s="32"/>
      <c r="G8" s="28"/>
      <c r="H8" s="31"/>
      <c r="I8" s="31"/>
      <c r="J8" s="31"/>
      <c r="K8" s="31"/>
      <c r="L8" s="31"/>
      <c r="M8" s="28"/>
      <c r="N8" s="57"/>
      <c r="O8" s="58"/>
      <c r="P8" s="59"/>
      <c r="Q8" s="79"/>
    </row>
    <row r="9" spans="1:17" s="4" customFormat="1" ht="16.5" customHeight="1">
      <c r="A9" s="32">
        <v>4</v>
      </c>
      <c r="B9" s="33"/>
      <c r="C9" s="33"/>
      <c r="D9" s="29"/>
      <c r="E9" s="28"/>
      <c r="F9" s="28"/>
      <c r="G9" s="28"/>
      <c r="H9" s="31"/>
      <c r="I9" s="31"/>
      <c r="J9" s="31"/>
      <c r="K9" s="31"/>
      <c r="L9" s="31"/>
      <c r="M9" s="28"/>
      <c r="N9" s="57"/>
      <c r="O9" s="58"/>
      <c r="P9" s="59"/>
      <c r="Q9" s="79"/>
    </row>
    <row r="10" spans="1:17" s="4" customFormat="1" ht="16.5" customHeight="1">
      <c r="A10" s="28">
        <v>5</v>
      </c>
      <c r="B10" s="33"/>
      <c r="C10" s="33"/>
      <c r="D10" s="29"/>
      <c r="E10" s="28"/>
      <c r="F10" s="28"/>
      <c r="G10" s="28"/>
      <c r="H10" s="31"/>
      <c r="I10" s="31"/>
      <c r="J10" s="31"/>
      <c r="K10" s="31"/>
      <c r="L10" s="31"/>
      <c r="M10" s="28"/>
      <c r="N10" s="57"/>
      <c r="O10" s="58"/>
      <c r="P10" s="59"/>
      <c r="Q10" s="79"/>
    </row>
    <row r="11" spans="1:17" s="4" customFormat="1" ht="16.5" customHeight="1">
      <c r="A11" s="32">
        <v>6</v>
      </c>
      <c r="B11" s="33"/>
      <c r="C11" s="33"/>
      <c r="D11" s="29"/>
      <c r="E11" s="28"/>
      <c r="F11" s="28"/>
      <c r="G11" s="28"/>
      <c r="H11" s="31"/>
      <c r="I11" s="31"/>
      <c r="J11" s="31"/>
      <c r="K11" s="31"/>
      <c r="L11" s="31"/>
      <c r="M11" s="28"/>
      <c r="N11" s="57"/>
      <c r="O11" s="58"/>
      <c r="P11" s="59"/>
      <c r="Q11" s="79"/>
    </row>
    <row r="12" spans="1:17" s="4" customFormat="1" ht="16.5" customHeight="1">
      <c r="A12" s="28">
        <v>7</v>
      </c>
      <c r="B12" s="35"/>
      <c r="C12" s="33"/>
      <c r="D12" s="29"/>
      <c r="E12" s="28"/>
      <c r="F12" s="28"/>
      <c r="G12" s="28"/>
      <c r="H12" s="31"/>
      <c r="I12" s="31"/>
      <c r="J12" s="31"/>
      <c r="K12" s="31"/>
      <c r="L12" s="31"/>
      <c r="M12" s="28"/>
      <c r="N12" s="57"/>
      <c r="O12" s="58"/>
      <c r="P12" s="59"/>
      <c r="Q12" s="79"/>
    </row>
    <row r="13" spans="1:17" s="4" customFormat="1" ht="16.5" customHeight="1">
      <c r="A13" s="32">
        <v>8</v>
      </c>
      <c r="B13" s="35"/>
      <c r="C13" s="33"/>
      <c r="D13" s="29"/>
      <c r="E13" s="28"/>
      <c r="F13" s="28"/>
      <c r="G13" s="28"/>
      <c r="H13" s="31"/>
      <c r="I13" s="31"/>
      <c r="J13" s="31"/>
      <c r="K13" s="31"/>
      <c r="L13" s="31"/>
      <c r="M13" s="28"/>
      <c r="N13" s="57"/>
      <c r="O13" s="58"/>
      <c r="P13" s="59"/>
      <c r="Q13" s="79"/>
    </row>
    <row r="14" spans="1:17" s="4" customFormat="1" ht="16.5" customHeight="1">
      <c r="A14" s="28">
        <v>9</v>
      </c>
      <c r="B14" s="35"/>
      <c r="C14" s="33"/>
      <c r="D14" s="29"/>
      <c r="E14" s="28"/>
      <c r="F14" s="28"/>
      <c r="G14" s="28"/>
      <c r="H14" s="31"/>
      <c r="I14" s="31"/>
      <c r="J14" s="31"/>
      <c r="K14" s="31"/>
      <c r="L14" s="31"/>
      <c r="M14" s="28"/>
      <c r="N14" s="57"/>
      <c r="O14" s="58"/>
      <c r="P14" s="59"/>
      <c r="Q14" s="79"/>
    </row>
    <row r="15" spans="1:17" s="4" customFormat="1" ht="16.5" customHeight="1">
      <c r="A15" s="32">
        <v>10</v>
      </c>
      <c r="B15" s="35"/>
      <c r="C15" s="33"/>
      <c r="D15" s="29"/>
      <c r="E15" s="28"/>
      <c r="F15" s="28"/>
      <c r="G15" s="28"/>
      <c r="H15" s="31"/>
      <c r="I15" s="31"/>
      <c r="J15" s="31"/>
      <c r="K15" s="31"/>
      <c r="L15" s="31"/>
      <c r="M15" s="28"/>
      <c r="N15" s="57"/>
      <c r="O15" s="58"/>
      <c r="P15" s="59"/>
      <c r="Q15" s="79"/>
    </row>
    <row r="16" spans="1:17" s="4" customFormat="1" ht="16.5" customHeight="1">
      <c r="A16" s="28">
        <v>11</v>
      </c>
      <c r="B16" s="35"/>
      <c r="C16" s="33"/>
      <c r="D16" s="29"/>
      <c r="E16" s="28"/>
      <c r="F16" s="28"/>
      <c r="G16" s="28"/>
      <c r="H16" s="31"/>
      <c r="I16" s="31"/>
      <c r="J16" s="31"/>
      <c r="K16" s="31"/>
      <c r="L16" s="31"/>
      <c r="M16" s="28"/>
      <c r="N16" s="57"/>
      <c r="O16" s="58"/>
      <c r="P16" s="59"/>
      <c r="Q16" s="79"/>
    </row>
    <row r="17" spans="1:17" s="4" customFormat="1" ht="16.5" customHeight="1">
      <c r="A17" s="32">
        <v>12</v>
      </c>
      <c r="B17" s="35"/>
      <c r="C17" s="33"/>
      <c r="D17" s="29"/>
      <c r="E17" s="28"/>
      <c r="F17" s="28"/>
      <c r="G17" s="28"/>
      <c r="H17" s="31"/>
      <c r="I17" s="31"/>
      <c r="J17" s="31"/>
      <c r="K17" s="31"/>
      <c r="L17" s="31"/>
      <c r="M17" s="28"/>
      <c r="N17" s="57"/>
      <c r="O17" s="58"/>
      <c r="P17" s="59"/>
      <c r="Q17" s="79"/>
    </row>
    <row r="18" spans="1:17" s="4" customFormat="1" ht="16.5" customHeight="1">
      <c r="A18" s="28">
        <v>13</v>
      </c>
      <c r="B18" s="35"/>
      <c r="C18" s="33"/>
      <c r="D18" s="29"/>
      <c r="E18" s="28"/>
      <c r="F18" s="28"/>
      <c r="G18" s="28"/>
      <c r="H18" s="31"/>
      <c r="I18" s="31"/>
      <c r="J18" s="31"/>
      <c r="K18" s="31"/>
      <c r="L18" s="31"/>
      <c r="M18" s="28"/>
      <c r="N18" s="57"/>
      <c r="O18" s="58"/>
      <c r="P18" s="59"/>
      <c r="Q18" s="79"/>
    </row>
    <row r="19" spans="1:17" s="4" customFormat="1" ht="16.5" customHeight="1">
      <c r="A19" s="32">
        <v>14</v>
      </c>
      <c r="B19" s="35"/>
      <c r="C19" s="33"/>
      <c r="D19" s="29"/>
      <c r="E19" s="28"/>
      <c r="F19" s="28"/>
      <c r="G19" s="28"/>
      <c r="H19" s="31"/>
      <c r="I19" s="31"/>
      <c r="J19" s="31"/>
      <c r="K19" s="31"/>
      <c r="L19" s="31"/>
      <c r="M19" s="28"/>
      <c r="N19" s="57"/>
      <c r="O19" s="58"/>
      <c r="P19" s="59"/>
      <c r="Q19" s="79"/>
    </row>
    <row r="20" spans="1:17" s="2" customFormat="1" ht="16.5" customHeight="1">
      <c r="A20" s="36" t="s">
        <v>109</v>
      </c>
      <c r="B20" s="37"/>
      <c r="C20" s="37"/>
      <c r="D20" s="38"/>
      <c r="E20" s="39"/>
      <c r="F20" s="40"/>
      <c r="G20" s="41"/>
      <c r="H20" s="42"/>
      <c r="I20" s="42"/>
      <c r="J20" s="42"/>
      <c r="K20" s="42"/>
      <c r="L20" s="42"/>
      <c r="M20" s="42"/>
      <c r="N20" s="42">
        <f>SUM(N6:N19)</f>
        <v>228256</v>
      </c>
      <c r="O20" s="61"/>
      <c r="P20" s="62"/>
      <c r="Q20" s="80"/>
    </row>
    <row r="21" spans="1:17" s="2" customFormat="1" ht="16.5" customHeight="1">
      <c r="A21" s="43" t="s">
        <v>110</v>
      </c>
      <c r="B21" s="44"/>
      <c r="C21" s="44"/>
      <c r="D21" s="44"/>
      <c r="E21" s="45"/>
      <c r="F21" s="45"/>
      <c r="G21" s="45"/>
      <c r="H21" s="46"/>
      <c r="I21" s="46"/>
      <c r="J21" s="46"/>
      <c r="K21" s="46"/>
      <c r="L21" s="46"/>
      <c r="M21" s="63"/>
      <c r="N21" s="64">
        <f>N20</f>
        <v>228256</v>
      </c>
      <c r="O21" s="65"/>
      <c r="P21" s="66"/>
      <c r="Q21" s="65"/>
    </row>
    <row r="22" spans="1:17" ht="16.5" customHeight="1">
      <c r="A22" s="2"/>
      <c r="B22" s="47"/>
      <c r="D22" s="2"/>
      <c r="E22" s="2"/>
      <c r="F22" s="2"/>
      <c r="G22" s="2"/>
      <c r="H22" s="2"/>
      <c r="I22" s="2" t="s">
        <v>111</v>
      </c>
      <c r="J22" s="2"/>
      <c r="K22" s="2"/>
      <c r="L22" s="2"/>
      <c r="M22" s="2"/>
      <c r="N22" s="67" t="s">
        <v>112</v>
      </c>
      <c r="O22" s="67"/>
      <c r="P22" s="67"/>
      <c r="Q22" s="67"/>
    </row>
    <row r="24" spans="10:14" ht="14.25">
      <c r="J24" s="68"/>
      <c r="L24" s="69"/>
      <c r="M24" s="69"/>
      <c r="N24" s="70"/>
    </row>
    <row r="25" spans="2:14" ht="14.25">
      <c r="B25" s="48"/>
      <c r="H25" s="49"/>
      <c r="J25" s="68"/>
      <c r="N25" s="71">
        <f>N21*0.012</f>
        <v>2739.072</v>
      </c>
    </row>
    <row r="26" spans="2:14" ht="14.25">
      <c r="B26" s="48"/>
      <c r="J26" s="72"/>
      <c r="N26" s="71"/>
    </row>
    <row r="27" spans="10:15" ht="14.25">
      <c r="J27" s="72"/>
      <c r="M27" s="73"/>
      <c r="N27" s="71"/>
      <c r="O27" s="74"/>
    </row>
    <row r="28" ht="14.25">
      <c r="J28" s="72"/>
    </row>
    <row r="29" spans="10:14" ht="14.25">
      <c r="J29" s="72"/>
      <c r="N29" s="75"/>
    </row>
    <row r="30" ht="14.25">
      <c r="J30" s="72"/>
    </row>
    <row r="31" ht="14.25">
      <c r="J31" s="76"/>
    </row>
    <row r="36" ht="14.25">
      <c r="J36" s="76"/>
    </row>
  </sheetData>
  <sheetProtection/>
  <mergeCells count="13">
    <mergeCell ref="A20:D20"/>
    <mergeCell ref="N22:Q22"/>
    <mergeCell ref="L24:N24"/>
    <mergeCell ref="A4:A5"/>
    <mergeCell ref="B4:B5"/>
    <mergeCell ref="C4:C5"/>
    <mergeCell ref="D4:D5"/>
    <mergeCell ref="E4:E5"/>
    <mergeCell ref="F4:F5"/>
    <mergeCell ref="G4:G5"/>
    <mergeCell ref="O4:O5"/>
    <mergeCell ref="P4:P5"/>
    <mergeCell ref="Q4:Q5"/>
  </mergeCells>
  <printOptions horizontalCentered="1"/>
  <pageMargins left="0.31" right="0.35" top="1.3" bottom="0.59" header="0.67" footer="0.71"/>
  <pageSetup blackAndWhite="1"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2018-01-12T06:17:31Z</cp:lastPrinted>
  <dcterms:created xsi:type="dcterms:W3CDTF">2008-08-12T07:11:43Z</dcterms:created>
  <dcterms:modified xsi:type="dcterms:W3CDTF">2019-07-22T02:23:01Z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2052-11.1.0.8751</vt:lpwstr>
  </property>
</Properties>
</file>